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E31"/>
  <c r="E24" l="1"/>
  <c r="E54"/>
  <c r="E43"/>
  <c r="E27" l="1"/>
  <c r="E49"/>
  <c r="F49" s="1"/>
  <c r="E44"/>
  <c r="Y7"/>
  <c r="E8"/>
  <c r="E9"/>
  <c r="E10"/>
  <c r="E11"/>
  <c r="E12"/>
  <c r="E13"/>
  <c r="E14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7"/>
  <c r="E38"/>
  <c r="E39"/>
  <c r="E40"/>
  <c r="E41"/>
  <c r="E42"/>
  <c r="E45"/>
  <c r="E46"/>
  <c r="E47"/>
  <c r="E48"/>
  <c r="E50"/>
  <c r="E51"/>
  <c r="E52"/>
  <c r="E53"/>
  <c r="G49" l="1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H49" l="1"/>
  <c r="I49"/>
  <c r="J49" s="1"/>
  <c r="K49" l="1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N7" l="1"/>
  <c r="N53"/>
  <c r="N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I24" l="1"/>
  <c r="I18"/>
  <c r="J18" s="1"/>
  <c r="I26"/>
  <c r="J26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4"/>
  <c r="H23"/>
  <c r="H22"/>
  <c r="H21"/>
  <c r="H20"/>
  <c r="H19"/>
  <c r="H18"/>
  <c r="H17"/>
  <c r="H16"/>
  <c r="H15"/>
  <c r="H27"/>
  <c r="I27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46" l="1"/>
  <c r="K12"/>
  <c r="K29"/>
  <c r="L29" s="1"/>
  <c r="K16"/>
  <c r="L16" s="1"/>
  <c r="K25"/>
  <c r="K13"/>
  <c r="L13" s="1"/>
  <c r="K26"/>
  <c r="K23"/>
  <c r="K18"/>
  <c r="K15"/>
  <c r="J24"/>
  <c r="K24" s="1"/>
  <c r="J22"/>
  <c r="J20"/>
  <c r="J19"/>
  <c r="K19" s="1"/>
  <c r="J21"/>
  <c r="K21" s="1"/>
  <c r="J31"/>
  <c r="J17"/>
  <c r="K17" s="1"/>
  <c r="J28"/>
  <c r="K28" s="1"/>
  <c r="J27"/>
  <c r="K27" s="1"/>
  <c r="J44"/>
  <c r="J52"/>
  <c r="K52" s="1"/>
  <c r="J36"/>
  <c r="K36" s="1"/>
  <c r="J38"/>
  <c r="K38" s="1"/>
  <c r="J54"/>
  <c r="K54" s="1"/>
  <c r="J37"/>
  <c r="K37" s="1"/>
  <c r="J47"/>
  <c r="K47" s="1"/>
  <c r="J39"/>
  <c r="K39" s="1"/>
  <c r="J45"/>
  <c r="J41"/>
  <c r="J43"/>
  <c r="K43" s="1"/>
  <c r="J33"/>
  <c r="K33" s="1"/>
  <c r="J34"/>
  <c r="J32"/>
  <c r="K32" s="1"/>
  <c r="J40"/>
  <c r="K40" s="1"/>
  <c r="J53"/>
  <c r="K53" s="1"/>
  <c r="J50"/>
  <c r="K50" s="1"/>
  <c r="J51"/>
  <c r="K51" s="1"/>
  <c r="J48"/>
  <c r="K48" s="1"/>
  <c r="J10"/>
  <c r="K10" s="1"/>
  <c r="J35"/>
  <c r="K35" s="1"/>
  <c r="J30"/>
  <c r="K30" s="1"/>
  <c r="J14"/>
  <c r="K14" s="1"/>
  <c r="J11"/>
  <c r="K11" s="1"/>
  <c r="J9"/>
  <c r="K9" s="1"/>
  <c r="J7"/>
  <c r="K7" s="1"/>
  <c r="J8"/>
  <c r="K8" s="1"/>
  <c r="J42"/>
  <c r="K42" s="1"/>
  <c r="K31" l="1"/>
  <c r="K44"/>
  <c r="K34"/>
  <c r="L34" s="1"/>
  <c r="K22"/>
  <c r="K41"/>
  <c r="L41" s="1"/>
  <c r="K20"/>
  <c r="L20" s="1"/>
  <c r="K45"/>
  <c r="L45" s="1"/>
  <c r="L36"/>
  <c r="L19"/>
  <c r="L17"/>
  <c r="L33"/>
  <c r="L52"/>
  <c r="L24"/>
  <c r="L23"/>
  <c r="L15"/>
  <c r="L12"/>
  <c r="L25"/>
  <c r="L26"/>
  <c r="L18"/>
  <c r="P18" s="1"/>
  <c r="L47"/>
  <c r="P16"/>
  <c r="P13"/>
  <c r="P29"/>
  <c r="L35"/>
  <c r="L46"/>
  <c r="P24" l="1"/>
  <c r="P19"/>
  <c r="L22"/>
  <c r="P20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<sst xmlns="http://schemas.openxmlformats.org/spreadsheetml/2006/main" count="229" uniqueCount="176">
  <si>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</si>
  <si>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</si>
  <si>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</si>
  <si>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</si>
  <si>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</si>
  <si>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</si>
  <si>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</si>
  <si>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</si>
  <si>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</si>
  <si>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</si>
  <si>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</si>
  <si>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</si>
  <si>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</si>
  <si>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</si>
  <si>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</si>
  <si>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</si>
  <si>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</si>
  <si>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</si>
  <si>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</si>
  <si>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</si>
  <si>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</si>
  <si>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</si>
  <si>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</si>
  <si>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</si>
  <si>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</si>
  <si>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</si>
  <si>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</si>
  <si>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</si>
  <si>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</si>
  <si>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</si>
  <si>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</si>
  <si>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</si>
  <si>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</si>
  <si>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</si>
  <si>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</si>
  <si>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</si>
  <si>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</si>
  <si>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</si>
  <si>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</si>
  <si>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</si>
  <si>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</si>
  <si>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</si>
  <si>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</si>
  <si>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</si>
  <si>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</si>
  <si>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</si>
  <si>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</si>
  <si>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</si>
  <si>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</si>
  <si>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</si>
  <si>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</si>
  <si>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</si>
  <si>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</si>
  <si>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</si>
  <si>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</si>
  <si>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</si>
  <si>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</si>
  <si>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</si>
  <si>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</si>
  <si>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</si>
  <si>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</si>
  <si>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</si>
  <si>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</si>
  <si>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</si>
  <si>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</si>
  <si>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</si>
  <si>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</si>
  <si>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</si>
  <si>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</si>
  <si>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</si>
  <si>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</si>
  <si>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</si>
  <si>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</si>
  <si>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</si>
  <si>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</si>
  <si>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</si>
  <si>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</si>
  <si>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</si>
  <si>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</si>
  <si>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</si>
  <si>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</si>
  <si>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</si>
  <si>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</si>
  <si>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</si>
  <si>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</si>
  <si>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</si>
  <si>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>Archana Ojha</t>
  </si>
  <si>
    <t>Jeevon Singh</t>
  </si>
  <si>
    <t xml:space="preserve">Karan Gurung </t>
  </si>
  <si>
    <t>Joydeep Das</t>
  </si>
  <si>
    <t>Sanat Das</t>
  </si>
  <si>
    <t>Dr. N. Amareshwaran</t>
  </si>
  <si>
    <t>Lakhi Deb</t>
  </si>
  <si>
    <t>Sudip Paul</t>
  </si>
  <si>
    <t>My café</t>
  </si>
  <si>
    <t>R.E. Kharbani</t>
  </si>
  <si>
    <t>Shyamal Mandal</t>
  </si>
  <si>
    <t>Samarjyoti Hazarika</t>
  </si>
  <si>
    <t>Dr. Dinesh Bhatia</t>
  </si>
  <si>
    <t>N. Shadani Devi</t>
  </si>
  <si>
    <t>Nripanka Bora</t>
  </si>
  <si>
    <t>Kamaljit Chirom</t>
  </si>
  <si>
    <t>Shri. Asif Ahmed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</si>
  <si>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</si>
  <si>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</si>
  <si>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</si>
  <si>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</si>
  <si>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</si>
  <si>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</si>
  <si>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</si>
  <si>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</si>
  <si>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</si>
  <si>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</si>
  <si>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</si>
  <si>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</si>
  <si>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</si>
  <si>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</si>
  <si>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</si>
  <si>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</si>
  <si>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</si>
  <si>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</si>
  <si>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</si>
  <si>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</si>
  <si>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</si>
  <si>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</si>
  <si>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</si>
  <si>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</si>
  <si>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</si>
  <si>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</si>
  <si>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</si>
  <si>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</si>
  <si>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</si>
  <si>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</si>
  <si>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</si>
  <si>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</si>
  <si>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</si>
  <si>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</si>
  <si>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</si>
  <si>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</si>
  <si>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</si>
  <si>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</si>
  <si>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</si>
  <si>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</si>
  <si>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</si>
  <si>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</si>
  <si>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</si>
  <si>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</si>
  <si>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</si>
  <si>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</si>
  <si>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</si>
  <si>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</si>
  <si>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</si>
  <si>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</si>
  <si>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Dr. Soumya Ranjan Das</t>
  </si>
  <si>
    <t>Dr. L. Robindro Singh</t>
  </si>
  <si>
    <t>Shri. Diwakar Keshetriya</t>
  </si>
  <si>
    <t>Mr. B. Blah</t>
  </si>
  <si>
    <t>Longshibeni</t>
  </si>
  <si>
    <t>Nihal Limbu</t>
  </si>
  <si>
    <t>Mr. K. Baruah</t>
  </si>
  <si>
    <t>Arpita J Baruah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</si>
  <si>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</si>
  <si>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</si>
  <si>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</si>
  <si>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</si>
  <si>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</si>
  <si>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</si>
  <si>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Sateesh A. Reddy</t>
  </si>
  <si>
    <t>Abhishek Kumar Singhania</t>
  </si>
  <si>
    <t>Ms. Jyoti Pathak</t>
  </si>
  <si>
    <t>Ms. Jahnabi Upadhya, Ms. Smritee Rekaha Hazarika</t>
  </si>
  <si>
    <t>Mr. Hemanta Bordoloi</t>
  </si>
  <si>
    <t>Kanu Charan Das, Madan Kumar Mandal</t>
  </si>
  <si>
    <t>Vacant</t>
  </si>
  <si>
    <t>January' 2023</t>
  </si>
  <si>
    <t>012023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</si>
</sst>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7" formatCode="0.00;[Red]0.00"/>
    <numFmt numFmtId="171" formatCode="&quot;Rs.&quot;\ #,##0.00;[Red]&quot;Rs.&quot;\ #,##0.00"/>
    <numFmt numFmtId="173" formatCode="[$-409]d\-mmm\-yy;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2" borderId="3" xfId="0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3" xfId="0" applyFont="1" applyBorder="1" applyAlignment="1" applyProtection="1">
      <alignment vertical="center" wrapText="1"/>
      <protection hidden="1"/>
    </xf>
    <xf numFmtId="0" fontId="3" fillId="0" borderId="3" xfId="0" applyFont="1" applyBorder="1" applyAlignment="1" applyProtection="1">
      <alignment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vertical="center"/>
      <protection hidden="1"/>
    </xf>
    <xf numFmtId="171" fontId="15" fillId="0" borderId="0" xfId="0" applyNumberFormat="1" applyFont="1" applyAlignment="1" applyProtection="1">
      <alignment horizontal="center"/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protection hidden="1"/>
    </xf>
    <xf numFmtId="164" fontId="13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right"/>
      <protection hidden="1"/>
    </xf>
    <xf numFmtId="164" fontId="13" fillId="0" borderId="0" xfId="0" applyNumberFormat="1" applyFont="1" applyAlignment="1" applyProtection="1">
      <alignment horizontal="center"/>
      <protection hidden="1"/>
    </xf>
    <xf numFmtId="14" fontId="15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73" fontId="22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67" fontId="11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164" fontId="8" fillId="0" borderId="0" xfId="0" applyNumberFormat="1" applyFont="1" applyFill="1" applyAlignment="1" applyProtection="1">
      <alignment horizontal="left" vertical="center"/>
      <protection hidden="1"/>
    </xf>
    <xf numFmtId="2" fontId="8" fillId="0" borderId="0" xfId="0" applyNumberFormat="1" applyFont="1" applyFill="1" applyAlignment="1" applyProtection="1">
      <alignment horizontal="center" vertical="center" wrapText="1"/>
      <protection hidden="1"/>
    </xf>
    <xf numFmtId="164" fontId="13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49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7" fontId="20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4" fontId="19" fillId="0" borderId="9" xfId="0" applyNumberFormat="1" applyFont="1" applyBorder="1" applyAlignment="1" applyProtection="1">
      <alignment vertical="center"/>
      <protection hidden="1"/>
    </xf>
    <xf numFmtId="0" fontId="14" fillId="0" borderId="9" xfId="0" applyFont="1" applyBorder="1" applyAlignment="1" applyProtection="1">
      <alignment horizontal="left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7" fillId="0" borderId="0" xfId="0" applyNumberFormat="1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167" fontId="6" fillId="0" borderId="2" xfId="0" applyNumberFormat="1" applyFont="1" applyBorder="1" applyAlignment="1" applyProtection="1">
      <alignment horizontal="center" vertical="center"/>
      <protection hidden="1"/>
    </xf>
    <xf numFmtId="167" fontId="6" fillId="2" borderId="2" xfId="0" applyNumberFormat="1" applyFont="1" applyFill="1" applyBorder="1" applyAlignment="1" applyProtection="1">
      <alignment horizontal="center" vertical="center"/>
      <protection hidden="1"/>
    </xf>
    <xf numFmtId="167" fontId="6" fillId="0" borderId="13" xfId="0" applyNumberFormat="1" applyFont="1" applyBorder="1" applyAlignment="1" applyProtection="1">
      <alignment horizontal="center" vertical="center"/>
      <protection hidden="1"/>
    </xf>
    <xf numFmtId="167" fontId="8" fillId="0" borderId="13" xfId="0" applyNumberFormat="1" applyFont="1" applyBorder="1" applyAlignment="1" applyProtection="1">
      <alignment horizontal="center" vertical="center"/>
      <protection hidden="1"/>
    </xf>
    <xf numFmtId="167" fontId="12" fillId="0" borderId="2" xfId="0" applyNumberFormat="1" applyFont="1" applyBorder="1" applyAlignment="1" applyProtection="1">
      <alignment horizontal="center" vertical="center"/>
      <protection hidden="1"/>
    </xf>
    <xf numFmtId="167" fontId="6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2" fontId="24" fillId="0" borderId="0" xfId="0" applyNumberFormat="1" applyFont="1" applyFill="1" applyAlignment="1" applyProtection="1">
      <alignment horizontal="center" vertical="center"/>
      <protection hidden="1"/>
    </xf>
    <xf numFmtId="2" fontId="24" fillId="0" borderId="0" xfId="0" applyNumberFormat="1" applyFont="1" applyFill="1" applyAlignment="1" applyProtection="1">
      <alignment horizontal="center" vertical="center" wrapText="1"/>
      <protection hidden="1"/>
    </xf>
    <xf numFmtId="2" fontId="8" fillId="0" borderId="0" xfId="0" applyNumberFormat="1" applyFont="1" applyFill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167" fontId="6" fillId="0" borderId="3" xfId="0" applyNumberFormat="1" applyFont="1" applyBorder="1" applyAlignment="1" applyProtection="1">
      <alignment horizontal="center" vertical="center"/>
      <protection hidden="1"/>
    </xf>
    <xf numFmtId="167" fontId="6" fillId="2" borderId="3" xfId="0" applyNumberFormat="1" applyFont="1" applyFill="1" applyBorder="1" applyAlignment="1" applyProtection="1">
      <alignment horizontal="center" vertical="center"/>
      <protection hidden="1"/>
    </xf>
    <xf numFmtId="167" fontId="8" fillId="0" borderId="2" xfId="0" applyNumberFormat="1" applyFont="1" applyBorder="1" applyAlignment="1" applyProtection="1">
      <alignment horizontal="center" vertical="center"/>
      <protection hidden="1"/>
    </xf>
    <xf numFmtId="167" fontId="12" fillId="0" borderId="3" xfId="0" applyNumberFormat="1" applyFont="1" applyBorder="1" applyAlignment="1" applyProtection="1">
      <alignment horizontal="center" vertical="center"/>
      <protection hidden="1"/>
    </xf>
    <xf numFmtId="167" fontId="6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vertical="center"/>
      <protection hidden="1"/>
    </xf>
    <xf numFmtId="167" fontId="8" fillId="0" borderId="3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Fill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167" fontId="23" fillId="0" borderId="3" xfId="0" applyNumberFormat="1" applyFont="1" applyBorder="1" applyAlignment="1" applyProtection="1">
      <alignment horizontal="center" vertical="center"/>
      <protection hidden="1"/>
    </xf>
    <xf numFmtId="167" fontId="23" fillId="2" borderId="3" xfId="0" applyNumberFormat="1" applyFont="1" applyFill="1" applyBorder="1" applyAlignment="1" applyProtection="1">
      <alignment horizontal="center" vertical="center"/>
      <protection hidden="1"/>
    </xf>
    <xf numFmtId="167" fontId="24" fillId="0" borderId="3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top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7" fontId="6" fillId="0" borderId="0" xfId="0" applyNumberFormat="1" applyFont="1" applyBorder="1" applyAlignment="1" applyProtection="1">
      <alignment horizontal="center" vertical="center"/>
      <protection hidden="1"/>
    </xf>
    <xf numFmtId="167" fontId="6" fillId="2" borderId="0" xfId="0" applyNumberFormat="1" applyFont="1" applyFill="1" applyBorder="1" applyAlignment="1" applyProtection="1">
      <alignment horizontal="center" vertical="center"/>
      <protection hidden="1"/>
    </xf>
    <xf numFmtId="167" fontId="8" fillId="0" borderId="0" xfId="0" applyNumberFormat="1" applyFont="1" applyBorder="1" applyAlignment="1" applyProtection="1">
      <alignment horizontal="center" vertical="center"/>
      <protection hidden="1"/>
    </xf>
    <xf numFmtId="167" fontId="12" fillId="0" borderId="0" xfId="0" applyNumberFormat="1" applyFont="1" applyBorder="1" applyAlignment="1" applyProtection="1">
      <alignment horizontal="center" vertical="center"/>
      <protection hidden="1"/>
    </xf>
    <xf numFmtId="167" fontId="6" fillId="0" borderId="0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top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9"/>
  <sheetViews>
    <sheetView tabSelected="1" zoomScale="120" zoomScaleNormal="120" workbookViewId="0">
      <selection activeCell="W21" sqref="W21"/>
    </sheetView>
  </sheetViews>
  <sheetFormatPr defaultRowHeight="15"/>
  <cols>
    <col min="1" max="1" width="22.140625" customWidth="1"/>
    <col min="2" max="2" width="7.7109375" customWidth="1"/>
    <col min="3" max="3" width="10.140625" customWidth="1"/>
    <col min="4" max="4" width="10.85546875" customWidth="1"/>
    <col min="5" max="5" width="11.7109375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0.140625" hidden="1" customWidth="1"/>
    <col min="11" max="11" width="8.140625" customWidth="1"/>
    <col min="12" max="13" width="9.5703125" customWidth="1"/>
    <col min="14" max="14" width="8.85546875" customWidth="1"/>
    <col min="15" max="15" width="10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6" max="26" width="7.42578125" customWidth="1"/>
    <col min="27" max="27" width="8" customWidth="1"/>
    <col min="28" max="28" width="7.28515625" customWidth="1"/>
  </cols>
  <sheetData>
    <row r="1" spans="1:30" ht="23.25" customHeight="1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14"/>
      <c r="X1" s="14"/>
      <c r="Y1" s="14"/>
      <c r="Z1" s="14"/>
      <c r="AA1" s="14"/>
      <c r="AB1" s="14"/>
      <c r="AC1" s="14"/>
      <c r="AD1" s="15"/>
    </row>
    <row r="2" spans="1:30" ht="21.75" customHeight="1">
      <c r="A2" s="16" t="s">
        <v>1</v>
      </c>
      <c r="B2" s="17"/>
      <c r="C2" s="17"/>
      <c r="D2" s="17"/>
      <c r="E2" s="18"/>
      <c r="F2" s="19"/>
      <c r="G2" s="17"/>
      <c r="H2" s="20"/>
      <c r="I2" s="19"/>
      <c r="J2" s="17"/>
      <c r="K2" s="17"/>
      <c r="L2" s="18" t="s">
        <v>28</v>
      </c>
      <c r="M2" s="17"/>
      <c r="N2" s="17"/>
      <c r="O2" s="20">
        <v>120</v>
      </c>
      <c r="P2" s="18"/>
      <c r="Q2" s="17" t="s">
        <v>152</v>
      </c>
      <c r="R2" s="21" t="s">
        <v>175</v>
      </c>
      <c r="S2" s="22"/>
      <c r="T2" s="23"/>
      <c r="U2" s="23"/>
      <c r="V2" s="23"/>
      <c r="W2" s="14"/>
      <c r="X2" s="14"/>
      <c r="Y2" s="14"/>
      <c r="Z2" s="14"/>
      <c r="AA2" s="14"/>
      <c r="AB2" s="14"/>
      <c r="AC2" s="14"/>
      <c r="AD2" s="22"/>
    </row>
    <row r="3" spans="1:30" ht="24" customHeight="1">
      <c r="A3" s="24" t="s">
        <v>81</v>
      </c>
      <c r="B3" s="25">
        <v>4.0999999999999996</v>
      </c>
      <c r="C3" s="26" t="s">
        <v>2</v>
      </c>
      <c r="D3" s="26"/>
      <c r="E3" s="27">
        <v>4.5</v>
      </c>
      <c r="F3" s="18"/>
      <c r="G3" s="28"/>
      <c r="H3" s="29"/>
      <c r="I3" s="19"/>
      <c r="J3" s="17"/>
      <c r="K3" s="30" t="s">
        <v>29</v>
      </c>
      <c r="L3" s="30"/>
      <c r="M3" s="31">
        <v>44966</v>
      </c>
      <c r="N3" s="17"/>
      <c r="O3" s="32"/>
      <c r="P3" s="32"/>
      <c r="Q3" s="33"/>
      <c r="R3" s="33"/>
      <c r="S3" s="22"/>
      <c r="T3" s="34"/>
      <c r="U3" s="35"/>
      <c r="V3" s="36"/>
      <c r="W3" s="14"/>
      <c r="X3" s="14"/>
      <c r="Y3" s="14"/>
      <c r="Z3" s="14"/>
      <c r="AA3" s="14"/>
      <c r="AB3" s="14"/>
      <c r="AC3" s="14"/>
      <c r="AD3" s="22"/>
    </row>
    <row r="4" spans="1:30" ht="19.5" customHeight="1">
      <c r="A4" s="19" t="s">
        <v>24</v>
      </c>
      <c r="B4" s="37">
        <v>6.1</v>
      </c>
      <c r="C4" s="18"/>
      <c r="D4" s="38"/>
      <c r="E4" s="39"/>
      <c r="F4" s="40"/>
      <c r="G4" s="40"/>
      <c r="H4" s="17"/>
      <c r="I4" s="17"/>
      <c r="J4" s="18"/>
      <c r="K4" s="41" t="s">
        <v>3</v>
      </c>
      <c r="L4" s="41"/>
      <c r="M4" s="41"/>
      <c r="N4" s="42" t="s">
        <v>174</v>
      </c>
      <c r="O4" s="42"/>
      <c r="P4" s="42"/>
      <c r="Q4" s="43"/>
      <c r="R4" s="43"/>
      <c r="S4" s="44"/>
      <c r="T4" s="14"/>
      <c r="U4" s="35"/>
      <c r="V4" s="36"/>
      <c r="W4" s="14"/>
      <c r="X4" s="14"/>
      <c r="Y4" s="14"/>
      <c r="Z4" s="14"/>
      <c r="AA4" s="14"/>
      <c r="AB4" s="14"/>
      <c r="AC4" s="14"/>
      <c r="AD4" s="44"/>
    </row>
    <row r="5" spans="1:30" ht="33" customHeight="1">
      <c r="A5" s="45" t="s">
        <v>79</v>
      </c>
      <c r="B5" s="46" t="s">
        <v>80</v>
      </c>
      <c r="C5" s="46"/>
      <c r="D5" s="46"/>
      <c r="E5" s="46"/>
      <c r="F5" s="47"/>
      <c r="G5" s="48"/>
      <c r="H5" s="17"/>
      <c r="I5" s="17"/>
      <c r="J5" s="18"/>
      <c r="K5" s="49"/>
      <c r="L5" s="50"/>
      <c r="M5" s="51"/>
      <c r="N5" s="49"/>
      <c r="O5" s="17"/>
      <c r="P5" s="17"/>
      <c r="Q5" s="17"/>
      <c r="R5" s="17"/>
      <c r="S5" s="22"/>
      <c r="T5" s="14"/>
      <c r="U5" s="35"/>
      <c r="V5" s="36"/>
      <c r="W5" s="14"/>
      <c r="X5" s="14"/>
      <c r="Y5" s="14"/>
      <c r="Z5" s="14"/>
      <c r="AA5" s="14"/>
      <c r="AB5" s="14"/>
      <c r="AC5" s="14"/>
      <c r="AD5" s="22"/>
    </row>
    <row r="6" spans="1:30" ht="44.25" customHeight="1">
      <c r="A6" s="52" t="s">
        <v>82</v>
      </c>
      <c r="B6" s="53" t="s">
        <v>4</v>
      </c>
      <c r="C6" s="54" t="s">
        <v>0</v>
      </c>
      <c r="D6" s="54" t="s">
        <v>5</v>
      </c>
      <c r="E6" s="54" t="s">
        <v>6</v>
      </c>
      <c r="F6" s="54" t="s">
        <v>74</v>
      </c>
      <c r="G6" s="54" t="s">
        <v>7</v>
      </c>
      <c r="H6" s="54" t="s">
        <v>75</v>
      </c>
      <c r="I6" s="54" t="s">
        <v>8</v>
      </c>
      <c r="J6" s="54" t="s">
        <v>76</v>
      </c>
      <c r="K6" s="54" t="s">
        <v>9</v>
      </c>
      <c r="L6" s="54" t="s">
        <v>10</v>
      </c>
      <c r="M6" s="54" t="s">
        <v>11</v>
      </c>
      <c r="N6" s="54" t="s">
        <v>12</v>
      </c>
      <c r="O6" s="54" t="s">
        <v>13</v>
      </c>
      <c r="P6" s="54" t="s">
        <v>14</v>
      </c>
      <c r="Q6" s="54" t="s">
        <v>15</v>
      </c>
      <c r="R6" s="55" t="s">
        <v>25</v>
      </c>
      <c r="S6" s="56"/>
      <c r="T6" s="57" t="s">
        <v>16</v>
      </c>
      <c r="U6" s="58" t="s">
        <v>17</v>
      </c>
      <c r="V6" s="58" t="s">
        <v>18</v>
      </c>
      <c r="W6" s="58" t="s">
        <v>19</v>
      </c>
      <c r="X6" s="58" t="s">
        <v>20</v>
      </c>
      <c r="Y6" s="58" t="s">
        <v>21</v>
      </c>
      <c r="Z6" s="58"/>
      <c r="AA6" s="59"/>
      <c r="AB6" s="59"/>
      <c r="AC6" s="23"/>
      <c r="AD6" s="18"/>
    </row>
    <row r="7" spans="1:30" ht="15" customHeight="1">
      <c r="A7" s="9" t="s">
        <v>83</v>
      </c>
      <c r="B7" s="60" t="s">
        <v>23</v>
      </c>
      <c r="C7" s="4">
        <v>9556</v>
      </c>
      <c r="D7" s="4">
        <v>9457</v>
      </c>
      <c r="E7" s="61">
        <f>IF((C7&gt;D7),(C7-D7),(0))/1</f>
        <v>99</v>
      </c>
      <c r="F7" s="62">
        <f t="shared" ref="F7:F31" si="0">IF((E7&gt;100),(100*U7), (E7*U7))</f>
        <v>405.9</v>
      </c>
      <c r="G7" s="3">
        <f t="shared" ref="G7:G31" si="1">IF((E7&gt;100),(E7-100),(0))</f>
        <v>0</v>
      </c>
      <c r="H7" s="63">
        <f>IF((G7&gt;100),(100*V7),(G7*V7))</f>
        <v>0</v>
      </c>
      <c r="I7" s="3">
        <f>IF((G7&gt;100),(G7-100),(0))</f>
        <v>0</v>
      </c>
      <c r="J7" s="62">
        <f t="shared" ref="J7:J31" si="2">IF((I7&gt;0),(I7*W7),(0))</f>
        <v>0</v>
      </c>
      <c r="K7" s="64">
        <f>(F7+H7+J7)*1</f>
        <v>405.9</v>
      </c>
      <c r="L7" s="62">
        <f>K7</f>
        <v>405.9</v>
      </c>
      <c r="M7" s="65">
        <f>IF((Y7&gt;0),Y7,130)</f>
        <v>120</v>
      </c>
      <c r="N7" s="62">
        <f>IF((M7&gt;0),0,(M7+O7))</f>
        <v>0</v>
      </c>
      <c r="O7" s="64">
        <v>0</v>
      </c>
      <c r="P7" s="62">
        <f>IF((L7&gt;0),(L7+M7+O7),(M7)+(O7))</f>
        <v>525.9</v>
      </c>
      <c r="Q7" s="66" t="s">
        <v>22</v>
      </c>
      <c r="R7" s="67" t="s">
        <v>104</v>
      </c>
      <c r="S7" s="68" t="str">
        <f>R2</f>
        <v>012023</v>
      </c>
      <c r="T7" s="69"/>
      <c r="U7" s="70">
        <v>4.0999999999999996</v>
      </c>
      <c r="V7" s="71">
        <v>4.5</v>
      </c>
      <c r="W7" s="70">
        <v>6.1</v>
      </c>
      <c r="X7" s="70">
        <v>60</v>
      </c>
      <c r="Y7" s="70">
        <f>2*X7</f>
        <v>120</v>
      </c>
      <c r="Z7" s="70"/>
      <c r="AA7" s="72"/>
      <c r="AB7" s="72"/>
      <c r="AC7" s="14"/>
      <c r="AD7" s="18"/>
    </row>
    <row r="8" spans="1:30">
      <c r="A8" s="10" t="s">
        <v>84</v>
      </c>
      <c r="B8" s="73" t="s">
        <v>27</v>
      </c>
      <c r="C8" s="5">
        <v>14495</v>
      </c>
      <c r="D8" s="5">
        <v>14112</v>
      </c>
      <c r="E8" s="5">
        <f t="shared" ref="E8:E53" si="3">IF((C8&gt;D8),(C8-D8),(0))/1</f>
        <v>383</v>
      </c>
      <c r="F8" s="74">
        <f t="shared" si="0"/>
        <v>409.99999999999994</v>
      </c>
      <c r="G8" s="1">
        <f t="shared" si="1"/>
        <v>283</v>
      </c>
      <c r="H8" s="75">
        <f t="shared" ref="H8:H31" si="4">IF((G8&gt;100),(100*V8),(G8*V8))</f>
        <v>450</v>
      </c>
      <c r="I8" s="1">
        <f t="shared" ref="I8:I31" si="5">IF((G8&gt;100),(G8-100),(0))</f>
        <v>183</v>
      </c>
      <c r="J8" s="74">
        <f t="shared" si="2"/>
        <v>1116.3</v>
      </c>
      <c r="K8" s="62">
        <f t="shared" ref="K8:K53" si="6">(F8+H8+J8)*1</f>
        <v>1976.3</v>
      </c>
      <c r="L8" s="74">
        <f t="shared" ref="L8:L31" si="7">K8</f>
        <v>1976.3</v>
      </c>
      <c r="M8" s="76">
        <f t="shared" ref="M8:M54" si="8">IF((Y8&gt;0),Y8,130)</f>
        <v>120</v>
      </c>
      <c r="N8" s="74">
        <f t="shared" ref="N8:N31" si="9">IF((E8&gt;0),0,(Y8))</f>
        <v>0</v>
      </c>
      <c r="O8" s="74">
        <v>0</v>
      </c>
      <c r="P8" s="74">
        <f t="shared" ref="P8:P31" si="10">IF((L8&gt;0),(L8+M8+O8),(M8)+(O8))</f>
        <v>2096.3000000000002</v>
      </c>
      <c r="Q8" s="77" t="s">
        <v>22</v>
      </c>
      <c r="R8" s="78" t="s">
        <v>105</v>
      </c>
      <c r="S8" s="79" t="str">
        <f>R2</f>
        <v>012023</v>
      </c>
      <c r="T8" s="69"/>
      <c r="U8" s="70">
        <v>4.0999999999999996</v>
      </c>
      <c r="V8" s="71">
        <v>4.5</v>
      </c>
      <c r="W8" s="70">
        <v>6.1</v>
      </c>
      <c r="X8" s="70">
        <v>60</v>
      </c>
      <c r="Y8" s="70">
        <f t="shared" ref="Y8:Y54" si="11">2*X8</f>
        <v>120</v>
      </c>
      <c r="Z8" s="70"/>
      <c r="AA8" s="72"/>
      <c r="AB8" s="72"/>
      <c r="AC8" s="14"/>
      <c r="AD8" s="18"/>
    </row>
    <row r="9" spans="1:30">
      <c r="A9" s="10" t="s">
        <v>84</v>
      </c>
      <c r="B9" s="73" t="s">
        <v>30</v>
      </c>
      <c r="C9" s="6">
        <v>14535</v>
      </c>
      <c r="D9" s="6">
        <v>14022</v>
      </c>
      <c r="E9" s="5">
        <f t="shared" si="3"/>
        <v>513</v>
      </c>
      <c r="F9" s="74">
        <f t="shared" si="0"/>
        <v>409.99999999999994</v>
      </c>
      <c r="G9" s="1">
        <f t="shared" si="1"/>
        <v>413</v>
      </c>
      <c r="H9" s="75">
        <f t="shared" si="4"/>
        <v>450</v>
      </c>
      <c r="I9" s="1">
        <f t="shared" si="5"/>
        <v>313</v>
      </c>
      <c r="J9" s="74">
        <f t="shared" si="2"/>
        <v>1909.3</v>
      </c>
      <c r="K9" s="74">
        <f t="shared" si="6"/>
        <v>2769.3</v>
      </c>
      <c r="L9" s="74">
        <f t="shared" si="7"/>
        <v>2769.3</v>
      </c>
      <c r="M9" s="80">
        <f t="shared" si="8"/>
        <v>120</v>
      </c>
      <c r="N9" s="74">
        <f t="shared" si="9"/>
        <v>0</v>
      </c>
      <c r="O9" s="74">
        <v>0</v>
      </c>
      <c r="P9" s="74">
        <f t="shared" si="10"/>
        <v>2889.3</v>
      </c>
      <c r="Q9" s="77" t="s">
        <v>22</v>
      </c>
      <c r="R9" s="78" t="s">
        <v>106</v>
      </c>
      <c r="S9" s="79" t="str">
        <f>R2</f>
        <v>012023</v>
      </c>
      <c r="T9" s="69"/>
      <c r="U9" s="70">
        <v>4.0999999999999996</v>
      </c>
      <c r="V9" s="71">
        <v>4.5</v>
      </c>
      <c r="W9" s="70">
        <v>6.1</v>
      </c>
      <c r="X9" s="70">
        <v>60</v>
      </c>
      <c r="Y9" s="70">
        <f t="shared" si="11"/>
        <v>120</v>
      </c>
      <c r="Z9" s="70"/>
      <c r="AA9" s="72"/>
      <c r="AB9" s="72"/>
      <c r="AC9" s="81"/>
      <c r="AD9" s="18"/>
    </row>
    <row r="10" spans="1:30">
      <c r="A10" s="10" t="s">
        <v>85</v>
      </c>
      <c r="B10" s="73" t="s">
        <v>31</v>
      </c>
      <c r="C10" s="5">
        <v>6314</v>
      </c>
      <c r="D10" s="5">
        <v>6232</v>
      </c>
      <c r="E10" s="5">
        <f t="shared" si="3"/>
        <v>82</v>
      </c>
      <c r="F10" s="74">
        <f t="shared" si="0"/>
        <v>336.2</v>
      </c>
      <c r="G10" s="1">
        <f t="shared" si="1"/>
        <v>0</v>
      </c>
      <c r="H10" s="75">
        <f t="shared" si="4"/>
        <v>0</v>
      </c>
      <c r="I10" s="1">
        <f t="shared" si="5"/>
        <v>0</v>
      </c>
      <c r="J10" s="74">
        <f t="shared" si="2"/>
        <v>0</v>
      </c>
      <c r="K10" s="74">
        <f t="shared" si="6"/>
        <v>336.2</v>
      </c>
      <c r="L10" s="74">
        <f t="shared" si="7"/>
        <v>336.2</v>
      </c>
      <c r="M10" s="80">
        <f t="shared" si="8"/>
        <v>120</v>
      </c>
      <c r="N10" s="74">
        <f t="shared" si="9"/>
        <v>0</v>
      </c>
      <c r="O10" s="74">
        <v>0</v>
      </c>
      <c r="P10" s="74">
        <f t="shared" si="10"/>
        <v>456.2</v>
      </c>
      <c r="Q10" s="77" t="s">
        <v>22</v>
      </c>
      <c r="R10" s="78" t="s">
        <v>107</v>
      </c>
      <c r="S10" s="79" t="str">
        <f>R2</f>
        <v>012023</v>
      </c>
      <c r="T10" s="69"/>
      <c r="U10" s="70">
        <v>4.0999999999999996</v>
      </c>
      <c r="V10" s="71">
        <v>4.5</v>
      </c>
      <c r="W10" s="70">
        <v>6.1</v>
      </c>
      <c r="X10" s="70">
        <v>60</v>
      </c>
      <c r="Y10" s="70">
        <f t="shared" si="11"/>
        <v>120</v>
      </c>
      <c r="Z10" s="70"/>
      <c r="AA10" s="72"/>
      <c r="AB10" s="72"/>
      <c r="AC10" s="81"/>
      <c r="AD10" s="18"/>
    </row>
    <row r="11" spans="1:30" ht="26.25" customHeight="1">
      <c r="A11" s="11" t="s">
        <v>161</v>
      </c>
      <c r="B11" s="73" t="s">
        <v>32</v>
      </c>
      <c r="C11" s="5">
        <v>7739</v>
      </c>
      <c r="D11" s="5">
        <v>7739</v>
      </c>
      <c r="E11" s="5">
        <f t="shared" si="3"/>
        <v>0</v>
      </c>
      <c r="F11" s="74">
        <f t="shared" si="0"/>
        <v>0</v>
      </c>
      <c r="G11" s="1">
        <f t="shared" si="1"/>
        <v>0</v>
      </c>
      <c r="H11" s="75">
        <f t="shared" si="4"/>
        <v>0</v>
      </c>
      <c r="I11" s="1">
        <f t="shared" si="5"/>
        <v>0</v>
      </c>
      <c r="J11" s="74">
        <f t="shared" si="2"/>
        <v>0</v>
      </c>
      <c r="K11" s="74">
        <f t="shared" si="6"/>
        <v>0</v>
      </c>
      <c r="L11" s="74">
        <f t="shared" si="7"/>
        <v>0</v>
      </c>
      <c r="M11" s="80">
        <f t="shared" si="8"/>
        <v>120</v>
      </c>
      <c r="N11" s="74">
        <f t="shared" si="9"/>
        <v>120</v>
      </c>
      <c r="O11" s="74">
        <v>0</v>
      </c>
      <c r="P11" s="74">
        <f t="shared" si="10"/>
        <v>120</v>
      </c>
      <c r="Q11" s="77" t="s">
        <v>22</v>
      </c>
      <c r="R11" s="78" t="s">
        <v>108</v>
      </c>
      <c r="S11" s="79" t="str">
        <f>R2</f>
        <v>012023</v>
      </c>
      <c r="T11" s="69"/>
      <c r="U11" s="70">
        <v>4.0999999999999996</v>
      </c>
      <c r="V11" s="71">
        <v>4.5</v>
      </c>
      <c r="W11" s="70">
        <v>6.1</v>
      </c>
      <c r="X11" s="70">
        <v>60</v>
      </c>
      <c r="Y11" s="70">
        <f t="shared" si="11"/>
        <v>120</v>
      </c>
      <c r="Z11" s="70"/>
      <c r="AA11" s="72"/>
      <c r="AB11" s="72"/>
      <c r="AC11" s="81"/>
      <c r="AD11" s="18"/>
    </row>
    <row r="12" spans="1:30">
      <c r="A12" s="10" t="s">
        <v>86</v>
      </c>
      <c r="B12" s="73" t="s">
        <v>33</v>
      </c>
      <c r="C12" s="5">
        <v>5119</v>
      </c>
      <c r="D12" s="5">
        <v>5119</v>
      </c>
      <c r="E12" s="5">
        <f t="shared" si="3"/>
        <v>0</v>
      </c>
      <c r="F12" s="74">
        <f t="shared" si="0"/>
        <v>0</v>
      </c>
      <c r="G12" s="1">
        <f t="shared" si="1"/>
        <v>0</v>
      </c>
      <c r="H12" s="75">
        <f t="shared" si="4"/>
        <v>0</v>
      </c>
      <c r="I12" s="1">
        <f t="shared" si="5"/>
        <v>0</v>
      </c>
      <c r="J12" s="74">
        <f t="shared" si="2"/>
        <v>0</v>
      </c>
      <c r="K12" s="74">
        <f t="shared" si="6"/>
        <v>0</v>
      </c>
      <c r="L12" s="74">
        <f t="shared" si="7"/>
        <v>0</v>
      </c>
      <c r="M12" s="80">
        <f t="shared" si="8"/>
        <v>120</v>
      </c>
      <c r="N12" s="74">
        <f t="shared" si="9"/>
        <v>120</v>
      </c>
      <c r="O12" s="74">
        <v>0</v>
      </c>
      <c r="P12" s="74">
        <f t="shared" si="10"/>
        <v>120</v>
      </c>
      <c r="Q12" s="77" t="s">
        <v>22</v>
      </c>
      <c r="R12" s="78" t="s">
        <v>109</v>
      </c>
      <c r="S12" s="79" t="str">
        <f>R2</f>
        <v>012023</v>
      </c>
      <c r="T12" s="69"/>
      <c r="U12" s="70">
        <v>4.0999999999999996</v>
      </c>
      <c r="V12" s="71">
        <v>4.5</v>
      </c>
      <c r="W12" s="70">
        <v>6.1</v>
      </c>
      <c r="X12" s="70">
        <v>60</v>
      </c>
      <c r="Y12" s="70">
        <f t="shared" si="11"/>
        <v>120</v>
      </c>
      <c r="Z12" s="70"/>
      <c r="AA12" s="72"/>
      <c r="AB12" s="72"/>
      <c r="AC12" s="81"/>
      <c r="AD12" s="18"/>
    </row>
    <row r="13" spans="1:30">
      <c r="A13" s="10" t="s">
        <v>87</v>
      </c>
      <c r="B13" s="73" t="s">
        <v>34</v>
      </c>
      <c r="C13" s="5">
        <v>4954</v>
      </c>
      <c r="D13" s="5">
        <v>4954</v>
      </c>
      <c r="E13" s="5">
        <f t="shared" si="3"/>
        <v>0</v>
      </c>
      <c r="F13" s="74">
        <f t="shared" si="0"/>
        <v>0</v>
      </c>
      <c r="G13" s="1">
        <f t="shared" si="1"/>
        <v>0</v>
      </c>
      <c r="H13" s="75">
        <f t="shared" si="4"/>
        <v>0</v>
      </c>
      <c r="I13" s="1">
        <f t="shared" si="5"/>
        <v>0</v>
      </c>
      <c r="J13" s="74">
        <f t="shared" si="2"/>
        <v>0</v>
      </c>
      <c r="K13" s="74">
        <f t="shared" si="6"/>
        <v>0</v>
      </c>
      <c r="L13" s="74">
        <f t="shared" si="7"/>
        <v>0</v>
      </c>
      <c r="M13" s="80">
        <f t="shared" si="8"/>
        <v>120</v>
      </c>
      <c r="N13" s="74">
        <f t="shared" si="9"/>
        <v>120</v>
      </c>
      <c r="O13" s="74">
        <v>0</v>
      </c>
      <c r="P13" s="74">
        <f t="shared" si="10"/>
        <v>120</v>
      </c>
      <c r="Q13" s="77" t="s">
        <v>22</v>
      </c>
      <c r="R13" s="78" t="s">
        <v>110</v>
      </c>
      <c r="S13" s="79" t="str">
        <f>R2</f>
        <v>012023</v>
      </c>
      <c r="T13" s="69"/>
      <c r="U13" s="70">
        <v>4.0999999999999996</v>
      </c>
      <c r="V13" s="71">
        <v>4.5</v>
      </c>
      <c r="W13" s="70">
        <v>6.1</v>
      </c>
      <c r="X13" s="70">
        <v>60</v>
      </c>
      <c r="Y13" s="70">
        <f t="shared" si="11"/>
        <v>120</v>
      </c>
      <c r="Z13" s="70"/>
      <c r="AA13" s="72"/>
      <c r="AB13" s="72"/>
      <c r="AC13" s="81"/>
      <c r="AD13" s="18"/>
    </row>
    <row r="14" spans="1:30">
      <c r="A14" s="10" t="s">
        <v>153</v>
      </c>
      <c r="B14" s="73" t="s">
        <v>35</v>
      </c>
      <c r="C14" s="5">
        <v>4320</v>
      </c>
      <c r="D14" s="5">
        <v>4320</v>
      </c>
      <c r="E14" s="5">
        <f t="shared" si="3"/>
        <v>0</v>
      </c>
      <c r="F14" s="74">
        <f t="shared" si="0"/>
        <v>0</v>
      </c>
      <c r="G14" s="1">
        <f t="shared" si="1"/>
        <v>0</v>
      </c>
      <c r="H14" s="75">
        <f t="shared" si="4"/>
        <v>0</v>
      </c>
      <c r="I14" s="1">
        <f t="shared" si="5"/>
        <v>0</v>
      </c>
      <c r="J14" s="74">
        <f t="shared" si="2"/>
        <v>0</v>
      </c>
      <c r="K14" s="74">
        <f t="shared" si="6"/>
        <v>0</v>
      </c>
      <c r="L14" s="74">
        <f t="shared" si="7"/>
        <v>0</v>
      </c>
      <c r="M14" s="80">
        <f t="shared" si="8"/>
        <v>120</v>
      </c>
      <c r="N14" s="74">
        <f t="shared" si="9"/>
        <v>120</v>
      </c>
      <c r="O14" s="74">
        <v>0</v>
      </c>
      <c r="P14" s="74">
        <f t="shared" si="10"/>
        <v>120</v>
      </c>
      <c r="Q14" s="77" t="s">
        <v>22</v>
      </c>
      <c r="R14" s="78" t="s">
        <v>111</v>
      </c>
      <c r="S14" s="79" t="str">
        <f>R2</f>
        <v>012023</v>
      </c>
      <c r="T14" s="69"/>
      <c r="U14" s="70">
        <v>4.0999999999999996</v>
      </c>
      <c r="V14" s="71">
        <v>4.5</v>
      </c>
      <c r="W14" s="70">
        <v>6.1</v>
      </c>
      <c r="X14" s="70">
        <v>60</v>
      </c>
      <c r="Y14" s="70">
        <f t="shared" si="11"/>
        <v>120</v>
      </c>
      <c r="Z14" s="70"/>
      <c r="AA14" s="72"/>
      <c r="AB14" s="72"/>
      <c r="AC14" s="81"/>
      <c r="AD14" s="18"/>
    </row>
    <row r="15" spans="1:30">
      <c r="A15" s="10" t="s">
        <v>156</v>
      </c>
      <c r="B15" s="73" t="s">
        <v>36</v>
      </c>
      <c r="C15" s="5">
        <v>4177</v>
      </c>
      <c r="D15" s="5">
        <v>3896</v>
      </c>
      <c r="E15" s="5">
        <f t="shared" si="3"/>
        <v>281</v>
      </c>
      <c r="F15" s="74">
        <f t="shared" si="0"/>
        <v>409.99999999999994</v>
      </c>
      <c r="G15" s="1">
        <f t="shared" si="1"/>
        <v>181</v>
      </c>
      <c r="H15" s="75">
        <f t="shared" si="4"/>
        <v>450</v>
      </c>
      <c r="I15" s="1">
        <f t="shared" si="5"/>
        <v>81</v>
      </c>
      <c r="J15" s="74">
        <f t="shared" si="2"/>
        <v>494.09999999999997</v>
      </c>
      <c r="K15" s="74">
        <f t="shared" si="6"/>
        <v>1354.1</v>
      </c>
      <c r="L15" s="74">
        <f t="shared" si="7"/>
        <v>1354.1</v>
      </c>
      <c r="M15" s="80">
        <f t="shared" si="8"/>
        <v>120</v>
      </c>
      <c r="N15" s="74">
        <f t="shared" si="9"/>
        <v>0</v>
      </c>
      <c r="O15" s="74">
        <v>0</v>
      </c>
      <c r="P15" s="74">
        <f t="shared" si="10"/>
        <v>1474.1</v>
      </c>
      <c r="Q15" s="77" t="s">
        <v>22</v>
      </c>
      <c r="R15" s="78" t="s">
        <v>112</v>
      </c>
      <c r="S15" s="79" t="str">
        <f>R2</f>
        <v>012023</v>
      </c>
      <c r="T15" s="69"/>
      <c r="U15" s="70">
        <v>4.0999999999999996</v>
      </c>
      <c r="V15" s="71">
        <v>4.5</v>
      </c>
      <c r="W15" s="70">
        <v>6.1</v>
      </c>
      <c r="X15" s="70">
        <v>60</v>
      </c>
      <c r="Y15" s="70">
        <f t="shared" si="11"/>
        <v>120</v>
      </c>
      <c r="Z15" s="70"/>
      <c r="AA15" s="72"/>
      <c r="AB15" s="72"/>
      <c r="AC15" s="81"/>
      <c r="AD15" s="18"/>
    </row>
    <row r="16" spans="1:30">
      <c r="A16" s="10" t="s">
        <v>84</v>
      </c>
      <c r="B16" s="73" t="s">
        <v>37</v>
      </c>
      <c r="C16" s="5">
        <v>14055</v>
      </c>
      <c r="D16" s="5">
        <v>13871</v>
      </c>
      <c r="E16" s="5">
        <f t="shared" si="3"/>
        <v>184</v>
      </c>
      <c r="F16" s="74">
        <f t="shared" si="0"/>
        <v>409.99999999999994</v>
      </c>
      <c r="G16" s="1">
        <f t="shared" si="1"/>
        <v>84</v>
      </c>
      <c r="H16" s="75">
        <f t="shared" si="4"/>
        <v>378</v>
      </c>
      <c r="I16" s="1">
        <f t="shared" si="5"/>
        <v>0</v>
      </c>
      <c r="J16" s="74">
        <f t="shared" si="2"/>
        <v>0</v>
      </c>
      <c r="K16" s="74">
        <f t="shared" si="6"/>
        <v>788</v>
      </c>
      <c r="L16" s="74">
        <f t="shared" si="7"/>
        <v>788</v>
      </c>
      <c r="M16" s="80">
        <f t="shared" si="8"/>
        <v>120</v>
      </c>
      <c r="N16" s="74">
        <f t="shared" si="9"/>
        <v>0</v>
      </c>
      <c r="O16" s="74">
        <v>0</v>
      </c>
      <c r="P16" s="74">
        <f t="shared" si="10"/>
        <v>908</v>
      </c>
      <c r="Q16" s="77" t="s">
        <v>22</v>
      </c>
      <c r="R16" s="78" t="s">
        <v>113</v>
      </c>
      <c r="S16" s="79" t="str">
        <f>R2</f>
        <v>012023</v>
      </c>
      <c r="T16" s="69"/>
      <c r="U16" s="70">
        <v>4.0999999999999996</v>
      </c>
      <c r="V16" s="71">
        <v>4.5</v>
      </c>
      <c r="W16" s="70">
        <v>6.1</v>
      </c>
      <c r="X16" s="70">
        <v>60</v>
      </c>
      <c r="Y16" s="70">
        <f t="shared" si="11"/>
        <v>120</v>
      </c>
      <c r="Z16" s="70"/>
      <c r="AA16" s="72"/>
      <c r="AB16" s="72"/>
      <c r="AC16" s="81"/>
      <c r="AD16" s="18"/>
    </row>
    <row r="17" spans="1:30">
      <c r="A17" s="10" t="s">
        <v>84</v>
      </c>
      <c r="B17" s="73" t="s">
        <v>38</v>
      </c>
      <c r="C17" s="5">
        <v>9678</v>
      </c>
      <c r="D17" s="5">
        <v>9120</v>
      </c>
      <c r="E17" s="5">
        <f t="shared" si="3"/>
        <v>558</v>
      </c>
      <c r="F17" s="74">
        <f t="shared" si="0"/>
        <v>409.99999999999994</v>
      </c>
      <c r="G17" s="1">
        <f t="shared" si="1"/>
        <v>458</v>
      </c>
      <c r="H17" s="75">
        <f t="shared" si="4"/>
        <v>450</v>
      </c>
      <c r="I17" s="1">
        <f t="shared" si="5"/>
        <v>358</v>
      </c>
      <c r="J17" s="74">
        <f t="shared" si="2"/>
        <v>2183.7999999999997</v>
      </c>
      <c r="K17" s="74">
        <f t="shared" si="6"/>
        <v>3043.7999999999997</v>
      </c>
      <c r="L17" s="74">
        <f t="shared" si="7"/>
        <v>3043.7999999999997</v>
      </c>
      <c r="M17" s="80">
        <f t="shared" si="8"/>
        <v>120</v>
      </c>
      <c r="N17" s="74">
        <f t="shared" si="9"/>
        <v>0</v>
      </c>
      <c r="O17" s="74">
        <v>0</v>
      </c>
      <c r="P17" s="74">
        <f t="shared" si="10"/>
        <v>3163.7999999999997</v>
      </c>
      <c r="Q17" s="77" t="s">
        <v>22</v>
      </c>
      <c r="R17" s="78" t="s">
        <v>114</v>
      </c>
      <c r="S17" s="79" t="str">
        <f>R2</f>
        <v>012023</v>
      </c>
      <c r="T17" s="69"/>
      <c r="U17" s="70">
        <v>4.0999999999999996</v>
      </c>
      <c r="V17" s="71">
        <v>4.5</v>
      </c>
      <c r="W17" s="70">
        <v>6.1</v>
      </c>
      <c r="X17" s="70">
        <v>60</v>
      </c>
      <c r="Y17" s="70">
        <f t="shared" si="11"/>
        <v>120</v>
      </c>
      <c r="Z17" s="70"/>
      <c r="AA17" s="72"/>
      <c r="AB17" s="72"/>
      <c r="AC17" s="81"/>
      <c r="AD17" s="18"/>
    </row>
    <row r="18" spans="1:30">
      <c r="A18" s="10" t="s">
        <v>162</v>
      </c>
      <c r="B18" s="73" t="s">
        <v>39</v>
      </c>
      <c r="C18" s="5">
        <v>22884</v>
      </c>
      <c r="D18" s="5">
        <v>22618</v>
      </c>
      <c r="E18" s="5">
        <f t="shared" si="3"/>
        <v>266</v>
      </c>
      <c r="F18" s="74">
        <f t="shared" si="0"/>
        <v>409.99999999999994</v>
      </c>
      <c r="G18" s="1">
        <f t="shared" si="1"/>
        <v>166</v>
      </c>
      <c r="H18" s="75">
        <f t="shared" si="4"/>
        <v>450</v>
      </c>
      <c r="I18" s="1">
        <f t="shared" si="5"/>
        <v>66</v>
      </c>
      <c r="J18" s="74">
        <f t="shared" si="2"/>
        <v>402.59999999999997</v>
      </c>
      <c r="K18" s="74">
        <f t="shared" si="6"/>
        <v>1262.5999999999999</v>
      </c>
      <c r="L18" s="74">
        <f t="shared" si="7"/>
        <v>1262.5999999999999</v>
      </c>
      <c r="M18" s="80">
        <f t="shared" si="8"/>
        <v>120</v>
      </c>
      <c r="N18" s="74">
        <f t="shared" si="9"/>
        <v>0</v>
      </c>
      <c r="O18" s="74">
        <v>0</v>
      </c>
      <c r="P18" s="74">
        <f t="shared" si="10"/>
        <v>1382.6</v>
      </c>
      <c r="Q18" s="77" t="s">
        <v>22</v>
      </c>
      <c r="R18" s="78" t="s">
        <v>115</v>
      </c>
      <c r="S18" s="79" t="str">
        <f>R2</f>
        <v>012023</v>
      </c>
      <c r="T18" s="69"/>
      <c r="U18" s="70">
        <v>4.0999999999999996</v>
      </c>
      <c r="V18" s="71">
        <v>4.5</v>
      </c>
      <c r="W18" s="70">
        <v>6.1</v>
      </c>
      <c r="X18" s="70">
        <v>60</v>
      </c>
      <c r="Y18" s="70">
        <f t="shared" si="11"/>
        <v>120</v>
      </c>
      <c r="Z18" s="70"/>
      <c r="AA18" s="72"/>
      <c r="AB18" s="72"/>
      <c r="AC18" s="81"/>
      <c r="AD18" s="18"/>
    </row>
    <row r="19" spans="1:30">
      <c r="A19" s="10" t="s">
        <v>103</v>
      </c>
      <c r="B19" s="73" t="s">
        <v>40</v>
      </c>
      <c r="C19" s="5">
        <v>3365</v>
      </c>
      <c r="D19" s="5">
        <v>3356</v>
      </c>
      <c r="E19" s="5">
        <f t="shared" si="3"/>
        <v>9</v>
      </c>
      <c r="F19" s="74">
        <f t="shared" si="0"/>
        <v>36.9</v>
      </c>
      <c r="G19" s="1">
        <f t="shared" si="1"/>
        <v>0</v>
      </c>
      <c r="H19" s="75">
        <f t="shared" si="4"/>
        <v>0</v>
      </c>
      <c r="I19" s="1">
        <f t="shared" si="5"/>
        <v>0</v>
      </c>
      <c r="J19" s="74">
        <f t="shared" si="2"/>
        <v>0</v>
      </c>
      <c r="K19" s="74">
        <f t="shared" si="6"/>
        <v>36.9</v>
      </c>
      <c r="L19" s="74">
        <f t="shared" si="7"/>
        <v>36.9</v>
      </c>
      <c r="M19" s="80">
        <f t="shared" si="8"/>
        <v>120</v>
      </c>
      <c r="N19" s="74">
        <f t="shared" si="9"/>
        <v>0</v>
      </c>
      <c r="O19" s="74">
        <v>0</v>
      </c>
      <c r="P19" s="74">
        <f t="shared" si="10"/>
        <v>156.9</v>
      </c>
      <c r="Q19" s="77" t="s">
        <v>22</v>
      </c>
      <c r="R19" s="78" t="s">
        <v>116</v>
      </c>
      <c r="S19" s="79" t="str">
        <f>R2</f>
        <v>012023</v>
      </c>
      <c r="T19" s="69"/>
      <c r="U19" s="70">
        <v>4.0999999999999996</v>
      </c>
      <c r="V19" s="71">
        <v>4.5</v>
      </c>
      <c r="W19" s="70">
        <v>6.1</v>
      </c>
      <c r="X19" s="70">
        <v>60</v>
      </c>
      <c r="Y19" s="70">
        <f t="shared" si="11"/>
        <v>120</v>
      </c>
      <c r="Z19" s="70"/>
      <c r="AA19" s="72"/>
      <c r="AB19" s="72"/>
      <c r="AC19" s="14"/>
      <c r="AD19" s="18"/>
    </row>
    <row r="20" spans="1:30">
      <c r="A20" s="10" t="s">
        <v>88</v>
      </c>
      <c r="B20" s="73" t="s">
        <v>41</v>
      </c>
      <c r="C20" s="5">
        <v>10595</v>
      </c>
      <c r="D20" s="5">
        <v>10586</v>
      </c>
      <c r="E20" s="5">
        <f t="shared" si="3"/>
        <v>9</v>
      </c>
      <c r="F20" s="74">
        <f t="shared" si="0"/>
        <v>36.9</v>
      </c>
      <c r="G20" s="1">
        <f t="shared" si="1"/>
        <v>0</v>
      </c>
      <c r="H20" s="75">
        <f t="shared" si="4"/>
        <v>0</v>
      </c>
      <c r="I20" s="1">
        <f t="shared" si="5"/>
        <v>0</v>
      </c>
      <c r="J20" s="74">
        <f t="shared" si="2"/>
        <v>0</v>
      </c>
      <c r="K20" s="74">
        <f t="shared" si="6"/>
        <v>36.9</v>
      </c>
      <c r="L20" s="74">
        <f t="shared" si="7"/>
        <v>36.9</v>
      </c>
      <c r="M20" s="80">
        <f t="shared" si="8"/>
        <v>120</v>
      </c>
      <c r="N20" s="74">
        <f t="shared" si="9"/>
        <v>0</v>
      </c>
      <c r="O20" s="74">
        <v>0</v>
      </c>
      <c r="P20" s="74">
        <f t="shared" si="10"/>
        <v>156.9</v>
      </c>
      <c r="Q20" s="77" t="s">
        <v>22</v>
      </c>
      <c r="R20" s="78" t="s">
        <v>117</v>
      </c>
      <c r="S20" s="79" t="str">
        <f>R2</f>
        <v>012023</v>
      </c>
      <c r="T20" s="69"/>
      <c r="U20" s="70">
        <v>4.0999999999999996</v>
      </c>
      <c r="V20" s="71">
        <v>4.5</v>
      </c>
      <c r="W20" s="70">
        <v>6.1</v>
      </c>
      <c r="X20" s="70">
        <v>60</v>
      </c>
      <c r="Y20" s="70">
        <f t="shared" si="11"/>
        <v>120</v>
      </c>
      <c r="Z20" s="70"/>
      <c r="AA20" s="72"/>
      <c r="AB20" s="72"/>
      <c r="AC20" s="14"/>
      <c r="AD20" s="18"/>
    </row>
    <row r="21" spans="1:30">
      <c r="A21" s="10" t="s">
        <v>163</v>
      </c>
      <c r="B21" s="73" t="s">
        <v>42</v>
      </c>
      <c r="C21" s="5">
        <v>2</v>
      </c>
      <c r="D21" s="5">
        <v>2</v>
      </c>
      <c r="E21" s="5">
        <f t="shared" si="3"/>
        <v>0</v>
      </c>
      <c r="F21" s="74">
        <f t="shared" si="0"/>
        <v>0</v>
      </c>
      <c r="G21" s="1">
        <f t="shared" si="1"/>
        <v>0</v>
      </c>
      <c r="H21" s="75">
        <f t="shared" si="4"/>
        <v>0</v>
      </c>
      <c r="I21" s="1">
        <f t="shared" si="5"/>
        <v>0</v>
      </c>
      <c r="J21" s="74">
        <f t="shared" si="2"/>
        <v>0</v>
      </c>
      <c r="K21" s="74">
        <f t="shared" si="6"/>
        <v>0</v>
      </c>
      <c r="L21" s="74">
        <f t="shared" si="7"/>
        <v>0</v>
      </c>
      <c r="M21" s="80">
        <f t="shared" si="8"/>
        <v>120</v>
      </c>
      <c r="N21" s="74">
        <f t="shared" si="9"/>
        <v>120</v>
      </c>
      <c r="O21" s="74">
        <v>0</v>
      </c>
      <c r="P21" s="74">
        <f t="shared" si="10"/>
        <v>120</v>
      </c>
      <c r="Q21" s="77" t="s">
        <v>22</v>
      </c>
      <c r="R21" s="78" t="s">
        <v>118</v>
      </c>
      <c r="S21" s="79" t="str">
        <f>R2</f>
        <v>012023</v>
      </c>
      <c r="T21" s="69"/>
      <c r="U21" s="70">
        <v>4.0999999999999996</v>
      </c>
      <c r="V21" s="71">
        <v>4.5</v>
      </c>
      <c r="W21" s="70">
        <v>6.1</v>
      </c>
      <c r="X21" s="70">
        <v>60</v>
      </c>
      <c r="Y21" s="70">
        <f t="shared" si="11"/>
        <v>120</v>
      </c>
      <c r="Z21" s="70"/>
      <c r="AA21" s="72"/>
      <c r="AB21" s="72"/>
      <c r="AC21" s="14"/>
      <c r="AD21" s="18"/>
    </row>
    <row r="22" spans="1:30">
      <c r="A22" s="10" t="s">
        <v>158</v>
      </c>
      <c r="B22" s="73" t="s">
        <v>43</v>
      </c>
      <c r="C22" s="5">
        <v>3502</v>
      </c>
      <c r="D22" s="5">
        <v>3151</v>
      </c>
      <c r="E22" s="5">
        <f t="shared" si="3"/>
        <v>351</v>
      </c>
      <c r="F22" s="74">
        <f t="shared" si="0"/>
        <v>409.99999999999994</v>
      </c>
      <c r="G22" s="1">
        <f t="shared" si="1"/>
        <v>251</v>
      </c>
      <c r="H22" s="75">
        <f t="shared" si="4"/>
        <v>450</v>
      </c>
      <c r="I22" s="1">
        <f t="shared" si="5"/>
        <v>151</v>
      </c>
      <c r="J22" s="74">
        <f t="shared" si="2"/>
        <v>921.09999999999991</v>
      </c>
      <c r="K22" s="74">
        <f t="shared" si="6"/>
        <v>1781.1</v>
      </c>
      <c r="L22" s="74">
        <f t="shared" si="7"/>
        <v>1781.1</v>
      </c>
      <c r="M22" s="80">
        <f t="shared" si="8"/>
        <v>120</v>
      </c>
      <c r="N22" s="74">
        <f t="shared" si="9"/>
        <v>0</v>
      </c>
      <c r="O22" s="74">
        <v>0</v>
      </c>
      <c r="P22" s="74">
        <f t="shared" si="10"/>
        <v>1901.1</v>
      </c>
      <c r="Q22" s="77" t="s">
        <v>22</v>
      </c>
      <c r="R22" s="78" t="s">
        <v>119</v>
      </c>
      <c r="S22" s="79" t="str">
        <f>R2</f>
        <v>012023</v>
      </c>
      <c r="T22" s="69"/>
      <c r="U22" s="70">
        <v>4.0999999999999996</v>
      </c>
      <c r="V22" s="71">
        <v>4.5</v>
      </c>
      <c r="W22" s="70">
        <v>6.1</v>
      </c>
      <c r="X22" s="70">
        <v>60</v>
      </c>
      <c r="Y22" s="70">
        <f t="shared" si="11"/>
        <v>120</v>
      </c>
      <c r="Z22" s="70"/>
      <c r="AA22" s="72"/>
      <c r="AB22" s="72"/>
      <c r="AC22" s="14"/>
      <c r="AD22" s="18"/>
    </row>
    <row r="23" spans="1:30">
      <c r="A23" s="10" t="s">
        <v>164</v>
      </c>
      <c r="B23" s="73" t="s">
        <v>44</v>
      </c>
      <c r="C23" s="5">
        <v>1534</v>
      </c>
      <c r="D23" s="5">
        <v>1490</v>
      </c>
      <c r="E23" s="5">
        <f t="shared" si="3"/>
        <v>44</v>
      </c>
      <c r="F23" s="74">
        <f t="shared" si="0"/>
        <v>180.39999999999998</v>
      </c>
      <c r="G23" s="1">
        <f t="shared" si="1"/>
        <v>0</v>
      </c>
      <c r="H23" s="75">
        <f t="shared" si="4"/>
        <v>0</v>
      </c>
      <c r="I23" s="1">
        <f t="shared" si="5"/>
        <v>0</v>
      </c>
      <c r="J23" s="74">
        <f t="shared" si="2"/>
        <v>0</v>
      </c>
      <c r="K23" s="74">
        <f t="shared" si="6"/>
        <v>180.39999999999998</v>
      </c>
      <c r="L23" s="74">
        <f t="shared" si="7"/>
        <v>180.39999999999998</v>
      </c>
      <c r="M23" s="80">
        <f t="shared" si="8"/>
        <v>120</v>
      </c>
      <c r="N23" s="74">
        <f t="shared" si="9"/>
        <v>0</v>
      </c>
      <c r="O23" s="74">
        <v>0</v>
      </c>
      <c r="P23" s="74">
        <f t="shared" si="10"/>
        <v>300.39999999999998</v>
      </c>
      <c r="Q23" s="77" t="s">
        <v>22</v>
      </c>
      <c r="R23" s="78" t="s">
        <v>120</v>
      </c>
      <c r="S23" s="79" t="str">
        <f>R2</f>
        <v>012023</v>
      </c>
      <c r="T23" s="69"/>
      <c r="U23" s="70">
        <v>4.0999999999999996</v>
      </c>
      <c r="V23" s="71">
        <v>4.5</v>
      </c>
      <c r="W23" s="70">
        <v>6.1</v>
      </c>
      <c r="X23" s="70">
        <v>60</v>
      </c>
      <c r="Y23" s="70">
        <f t="shared" si="11"/>
        <v>120</v>
      </c>
      <c r="Z23" s="70"/>
      <c r="AA23" s="72"/>
      <c r="AB23" s="72"/>
      <c r="AC23" s="14"/>
      <c r="AD23" s="18"/>
    </row>
    <row r="24" spans="1:30">
      <c r="A24" s="10" t="s">
        <v>159</v>
      </c>
      <c r="B24" s="73" t="s">
        <v>45</v>
      </c>
      <c r="C24" s="5">
        <v>2647</v>
      </c>
      <c r="D24" s="5">
        <v>2490</v>
      </c>
      <c r="E24" s="5">
        <f>IF((C24&gt;D24),(C24-D24),(0))/1</f>
        <v>157</v>
      </c>
      <c r="F24" s="74">
        <f t="shared" si="0"/>
        <v>409.99999999999994</v>
      </c>
      <c r="G24" s="1">
        <f t="shared" si="1"/>
        <v>57</v>
      </c>
      <c r="H24" s="75">
        <f t="shared" si="4"/>
        <v>256.5</v>
      </c>
      <c r="I24" s="1">
        <f t="shared" si="5"/>
        <v>0</v>
      </c>
      <c r="J24" s="74">
        <f t="shared" si="2"/>
        <v>0</v>
      </c>
      <c r="K24" s="74">
        <f>(F24+H24+J24)*1</f>
        <v>666.5</v>
      </c>
      <c r="L24" s="74">
        <f t="shared" si="7"/>
        <v>666.5</v>
      </c>
      <c r="M24" s="80">
        <f t="shared" si="8"/>
        <v>120</v>
      </c>
      <c r="N24" s="74">
        <f t="shared" si="9"/>
        <v>0</v>
      </c>
      <c r="O24" s="74">
        <v>0</v>
      </c>
      <c r="P24" s="74">
        <f t="shared" si="10"/>
        <v>786.5</v>
      </c>
      <c r="Q24" s="77" t="s">
        <v>22</v>
      </c>
      <c r="R24" s="78" t="s">
        <v>121</v>
      </c>
      <c r="S24" s="79" t="str">
        <f>R2</f>
        <v>012023</v>
      </c>
      <c r="T24" s="69"/>
      <c r="U24" s="70">
        <v>4.0999999999999996</v>
      </c>
      <c r="V24" s="71">
        <v>4.5</v>
      </c>
      <c r="W24" s="70">
        <v>6.1</v>
      </c>
      <c r="X24" s="70">
        <v>60</v>
      </c>
      <c r="Y24" s="70">
        <f t="shared" si="11"/>
        <v>120</v>
      </c>
      <c r="Z24" s="70"/>
      <c r="AA24" s="72"/>
      <c r="AB24" s="72"/>
      <c r="AC24" s="14"/>
      <c r="AD24" s="18"/>
    </row>
    <row r="25" spans="1:30">
      <c r="A25" s="10" t="s">
        <v>165</v>
      </c>
      <c r="B25" s="73" t="s">
        <v>46</v>
      </c>
      <c r="C25" s="5">
        <v>814</v>
      </c>
      <c r="D25" s="5">
        <v>814</v>
      </c>
      <c r="E25" s="5">
        <f t="shared" si="3"/>
        <v>0</v>
      </c>
      <c r="F25" s="74">
        <f t="shared" si="0"/>
        <v>0</v>
      </c>
      <c r="G25" s="1">
        <f t="shared" si="1"/>
        <v>0</v>
      </c>
      <c r="H25" s="75">
        <f t="shared" si="4"/>
        <v>0</v>
      </c>
      <c r="I25" s="1">
        <f t="shared" si="5"/>
        <v>0</v>
      </c>
      <c r="J25" s="74">
        <f t="shared" si="2"/>
        <v>0</v>
      </c>
      <c r="K25" s="74">
        <f t="shared" si="6"/>
        <v>0</v>
      </c>
      <c r="L25" s="74">
        <f t="shared" si="7"/>
        <v>0</v>
      </c>
      <c r="M25" s="80">
        <f t="shared" si="8"/>
        <v>120</v>
      </c>
      <c r="N25" s="74">
        <f t="shared" si="9"/>
        <v>120</v>
      </c>
      <c r="O25" s="74">
        <v>0</v>
      </c>
      <c r="P25" s="74">
        <f t="shared" si="10"/>
        <v>120</v>
      </c>
      <c r="Q25" s="77" t="s">
        <v>22</v>
      </c>
      <c r="R25" s="78" t="s">
        <v>122</v>
      </c>
      <c r="S25" s="79" t="str">
        <f>R2</f>
        <v>012023</v>
      </c>
      <c r="T25" s="69"/>
      <c r="U25" s="70">
        <v>4.0999999999999996</v>
      </c>
      <c r="V25" s="71">
        <v>4.5</v>
      </c>
      <c r="W25" s="70">
        <v>6.1</v>
      </c>
      <c r="X25" s="70">
        <v>60</v>
      </c>
      <c r="Y25" s="70">
        <f t="shared" si="11"/>
        <v>120</v>
      </c>
      <c r="Z25" s="70"/>
      <c r="AA25" s="72"/>
      <c r="AB25" s="72"/>
      <c r="AC25" s="14"/>
      <c r="AD25" s="18"/>
    </row>
    <row r="26" spans="1:30">
      <c r="A26" s="10" t="s">
        <v>166</v>
      </c>
      <c r="B26" s="73" t="s">
        <v>47</v>
      </c>
      <c r="C26" s="5">
        <v>2575</v>
      </c>
      <c r="D26" s="5">
        <v>2348</v>
      </c>
      <c r="E26" s="5">
        <f t="shared" si="3"/>
        <v>227</v>
      </c>
      <c r="F26" s="74">
        <f t="shared" si="0"/>
        <v>409.99999999999994</v>
      </c>
      <c r="G26" s="1">
        <f t="shared" si="1"/>
        <v>127</v>
      </c>
      <c r="H26" s="75">
        <f t="shared" si="4"/>
        <v>450</v>
      </c>
      <c r="I26" s="1">
        <f t="shared" si="5"/>
        <v>27</v>
      </c>
      <c r="J26" s="74">
        <f t="shared" si="2"/>
        <v>164.7</v>
      </c>
      <c r="K26" s="74">
        <f t="shared" si="6"/>
        <v>1024.7</v>
      </c>
      <c r="L26" s="74">
        <f t="shared" si="7"/>
        <v>1024.7</v>
      </c>
      <c r="M26" s="80">
        <f t="shared" si="8"/>
        <v>120</v>
      </c>
      <c r="N26" s="74">
        <f t="shared" si="9"/>
        <v>0</v>
      </c>
      <c r="O26" s="74">
        <v>0</v>
      </c>
      <c r="P26" s="74">
        <f t="shared" si="10"/>
        <v>1144.7</v>
      </c>
      <c r="Q26" s="77" t="s">
        <v>22</v>
      </c>
      <c r="R26" s="78" t="s">
        <v>123</v>
      </c>
      <c r="S26" s="79" t="str">
        <f>R2</f>
        <v>012023</v>
      </c>
      <c r="T26" s="69"/>
      <c r="U26" s="70">
        <v>4.0999999999999996</v>
      </c>
      <c r="V26" s="71">
        <v>4.5</v>
      </c>
      <c r="W26" s="70">
        <v>6.1</v>
      </c>
      <c r="X26" s="70">
        <v>60</v>
      </c>
      <c r="Y26" s="70">
        <f t="shared" si="11"/>
        <v>120</v>
      </c>
      <c r="Z26" s="70"/>
      <c r="AA26" s="72"/>
      <c r="AB26" s="72"/>
      <c r="AC26" s="14"/>
      <c r="AD26" s="18"/>
    </row>
    <row r="27" spans="1:30">
      <c r="A27" s="10" t="s">
        <v>167</v>
      </c>
      <c r="B27" s="73" t="s">
        <v>48</v>
      </c>
      <c r="C27" s="5">
        <v>8287</v>
      </c>
      <c r="D27" s="5">
        <v>8287</v>
      </c>
      <c r="E27" s="5">
        <f>IF((C27&gt;D27),(C27-D27),(0))/1</f>
        <v>0</v>
      </c>
      <c r="F27" s="74">
        <f t="shared" si="0"/>
        <v>0</v>
      </c>
      <c r="G27" s="1">
        <f t="shared" si="1"/>
        <v>0</v>
      </c>
      <c r="H27" s="75">
        <f t="shared" si="4"/>
        <v>0</v>
      </c>
      <c r="I27" s="1">
        <f t="shared" si="5"/>
        <v>0</v>
      </c>
      <c r="J27" s="74">
        <f t="shared" si="2"/>
        <v>0</v>
      </c>
      <c r="K27" s="74">
        <f>(F27+H27+J27)*1</f>
        <v>0</v>
      </c>
      <c r="L27" s="74">
        <f t="shared" si="7"/>
        <v>0</v>
      </c>
      <c r="M27" s="80">
        <f t="shared" si="8"/>
        <v>120</v>
      </c>
      <c r="N27" s="74">
        <f t="shared" si="9"/>
        <v>120</v>
      </c>
      <c r="O27" s="74">
        <v>0</v>
      </c>
      <c r="P27" s="74">
        <f t="shared" si="10"/>
        <v>120</v>
      </c>
      <c r="Q27" s="77" t="s">
        <v>22</v>
      </c>
      <c r="R27" s="78" t="s">
        <v>124</v>
      </c>
      <c r="S27" s="79" t="str">
        <f>R2</f>
        <v>012023</v>
      </c>
      <c r="T27" s="69"/>
      <c r="U27" s="70">
        <v>4.0999999999999996</v>
      </c>
      <c r="V27" s="71">
        <v>4.5</v>
      </c>
      <c r="W27" s="70">
        <v>6.1</v>
      </c>
      <c r="X27" s="70">
        <v>60</v>
      </c>
      <c r="Y27" s="70">
        <f t="shared" si="11"/>
        <v>120</v>
      </c>
      <c r="Z27" s="70"/>
      <c r="AA27" s="72"/>
      <c r="AB27" s="72"/>
      <c r="AC27" s="14"/>
      <c r="AD27" s="18"/>
    </row>
    <row r="28" spans="1:30">
      <c r="A28" s="10" t="s">
        <v>84</v>
      </c>
      <c r="B28" s="73" t="s">
        <v>49</v>
      </c>
      <c r="C28" s="5">
        <v>4174</v>
      </c>
      <c r="D28" s="5">
        <v>2978</v>
      </c>
      <c r="E28" s="5">
        <f t="shared" si="3"/>
        <v>1196</v>
      </c>
      <c r="F28" s="74">
        <f t="shared" si="0"/>
        <v>409.99999999999994</v>
      </c>
      <c r="G28" s="1">
        <f t="shared" si="1"/>
        <v>1096</v>
      </c>
      <c r="H28" s="75">
        <f t="shared" si="4"/>
        <v>450</v>
      </c>
      <c r="I28" s="1">
        <f t="shared" si="5"/>
        <v>996</v>
      </c>
      <c r="J28" s="74">
        <f t="shared" si="2"/>
        <v>6075.5999999999995</v>
      </c>
      <c r="K28" s="74">
        <f t="shared" si="6"/>
        <v>6935.5999999999995</v>
      </c>
      <c r="L28" s="74">
        <f t="shared" si="7"/>
        <v>6935.5999999999995</v>
      </c>
      <c r="M28" s="80">
        <f t="shared" si="8"/>
        <v>120</v>
      </c>
      <c r="N28" s="74">
        <f t="shared" si="9"/>
        <v>0</v>
      </c>
      <c r="O28" s="74">
        <v>0</v>
      </c>
      <c r="P28" s="74">
        <f t="shared" si="10"/>
        <v>7055.5999999999995</v>
      </c>
      <c r="Q28" s="77" t="s">
        <v>22</v>
      </c>
      <c r="R28" s="78" t="s">
        <v>125</v>
      </c>
      <c r="S28" s="79" t="str">
        <f>R2</f>
        <v>012023</v>
      </c>
      <c r="T28" s="69"/>
      <c r="U28" s="70">
        <v>4.0999999999999996</v>
      </c>
      <c r="V28" s="71">
        <v>4.5</v>
      </c>
      <c r="W28" s="70">
        <v>6.1</v>
      </c>
      <c r="X28" s="70">
        <v>60</v>
      </c>
      <c r="Y28" s="70">
        <f t="shared" si="11"/>
        <v>120</v>
      </c>
      <c r="Z28" s="70"/>
      <c r="AA28" s="72"/>
      <c r="AB28" s="72"/>
      <c r="AC28" s="14"/>
      <c r="AD28" s="18"/>
    </row>
    <row r="29" spans="1:30" ht="36.75">
      <c r="A29" s="12" t="s">
        <v>170</v>
      </c>
      <c r="B29" s="73" t="s">
        <v>50</v>
      </c>
      <c r="C29" s="6">
        <v>7924</v>
      </c>
      <c r="D29" s="6">
        <v>7819</v>
      </c>
      <c r="E29" s="5">
        <f t="shared" si="3"/>
        <v>105</v>
      </c>
      <c r="F29" s="74">
        <f t="shared" si="0"/>
        <v>409.99999999999994</v>
      </c>
      <c r="G29" s="1">
        <f t="shared" si="1"/>
        <v>5</v>
      </c>
      <c r="H29" s="75">
        <f t="shared" si="4"/>
        <v>22.5</v>
      </c>
      <c r="I29" s="1">
        <f t="shared" si="5"/>
        <v>0</v>
      </c>
      <c r="J29" s="74">
        <f t="shared" si="2"/>
        <v>0</v>
      </c>
      <c r="K29" s="74">
        <f t="shared" si="6"/>
        <v>432.49999999999994</v>
      </c>
      <c r="L29" s="74">
        <f t="shared" si="7"/>
        <v>432.49999999999994</v>
      </c>
      <c r="M29" s="80">
        <f t="shared" si="8"/>
        <v>120</v>
      </c>
      <c r="N29" s="74">
        <f t="shared" si="9"/>
        <v>0</v>
      </c>
      <c r="O29" s="74">
        <v>0</v>
      </c>
      <c r="P29" s="74">
        <f t="shared" si="10"/>
        <v>552.5</v>
      </c>
      <c r="Q29" s="77" t="s">
        <v>22</v>
      </c>
      <c r="R29" s="78" t="s">
        <v>126</v>
      </c>
      <c r="S29" s="79" t="str">
        <f>R2</f>
        <v>012023</v>
      </c>
      <c r="T29" s="69"/>
      <c r="U29" s="70">
        <v>4.0999999999999996</v>
      </c>
      <c r="V29" s="71">
        <v>4.5</v>
      </c>
      <c r="W29" s="70">
        <v>6.1</v>
      </c>
      <c r="X29" s="70">
        <v>60</v>
      </c>
      <c r="Y29" s="70">
        <f t="shared" si="11"/>
        <v>120</v>
      </c>
      <c r="Z29" s="70"/>
      <c r="AA29" s="72"/>
      <c r="AB29" s="72"/>
      <c r="AC29" s="14"/>
      <c r="AD29" s="18"/>
    </row>
    <row r="30" spans="1:30">
      <c r="A30" s="10" t="s">
        <v>84</v>
      </c>
      <c r="B30" s="73" t="s">
        <v>51</v>
      </c>
      <c r="C30" s="5">
        <v>27730</v>
      </c>
      <c r="D30" s="5">
        <v>26788</v>
      </c>
      <c r="E30" s="5">
        <f t="shared" si="3"/>
        <v>942</v>
      </c>
      <c r="F30" s="74">
        <f t="shared" si="0"/>
        <v>409.99999999999994</v>
      </c>
      <c r="G30" s="1">
        <f t="shared" si="1"/>
        <v>842</v>
      </c>
      <c r="H30" s="75">
        <f t="shared" si="4"/>
        <v>450</v>
      </c>
      <c r="I30" s="1">
        <f t="shared" si="5"/>
        <v>742</v>
      </c>
      <c r="J30" s="74">
        <f t="shared" si="2"/>
        <v>4526.2</v>
      </c>
      <c r="K30" s="74">
        <f t="shared" si="6"/>
        <v>5386.2</v>
      </c>
      <c r="L30" s="74">
        <f t="shared" si="7"/>
        <v>5386.2</v>
      </c>
      <c r="M30" s="80">
        <f t="shared" si="8"/>
        <v>120</v>
      </c>
      <c r="N30" s="74">
        <f t="shared" si="9"/>
        <v>0</v>
      </c>
      <c r="O30" s="74">
        <v>0</v>
      </c>
      <c r="P30" s="74">
        <f t="shared" si="10"/>
        <v>5506.2</v>
      </c>
      <c r="Q30" s="77" t="s">
        <v>22</v>
      </c>
      <c r="R30" s="78" t="s">
        <v>127</v>
      </c>
      <c r="S30" s="79" t="str">
        <f>R2</f>
        <v>012023</v>
      </c>
      <c r="T30" s="69"/>
      <c r="U30" s="70">
        <v>4.0999999999999996</v>
      </c>
      <c r="V30" s="71">
        <v>4.5</v>
      </c>
      <c r="W30" s="70">
        <v>6.1</v>
      </c>
      <c r="X30" s="70">
        <v>60</v>
      </c>
      <c r="Y30" s="70">
        <f t="shared" si="11"/>
        <v>120</v>
      </c>
      <c r="Z30" s="70"/>
      <c r="AA30" s="72"/>
      <c r="AB30" s="72"/>
      <c r="AC30" s="14"/>
      <c r="AD30" s="18"/>
    </row>
    <row r="31" spans="1:30">
      <c r="A31" s="10" t="s">
        <v>160</v>
      </c>
      <c r="B31" s="73" t="s">
        <v>52</v>
      </c>
      <c r="C31" s="5">
        <v>20218</v>
      </c>
      <c r="D31" s="5">
        <v>19776</v>
      </c>
      <c r="E31" s="5">
        <f>IF((C31&gt;D31),(C31-D31),(0))/1</f>
        <v>442</v>
      </c>
      <c r="F31" s="74">
        <f t="shared" si="0"/>
        <v>409.99999999999994</v>
      </c>
      <c r="G31" s="1">
        <f t="shared" si="1"/>
        <v>342</v>
      </c>
      <c r="H31" s="75">
        <f t="shared" si="4"/>
        <v>450</v>
      </c>
      <c r="I31" s="1">
        <f t="shared" si="5"/>
        <v>242</v>
      </c>
      <c r="J31" s="74">
        <f t="shared" si="2"/>
        <v>1476.1999999999998</v>
      </c>
      <c r="K31" s="74">
        <f>(F31+H31+J31)*1</f>
        <v>2336.1999999999998</v>
      </c>
      <c r="L31" s="74">
        <f t="shared" si="7"/>
        <v>2336.1999999999998</v>
      </c>
      <c r="M31" s="80">
        <f t="shared" si="8"/>
        <v>120</v>
      </c>
      <c r="N31" s="74">
        <f t="shared" si="9"/>
        <v>0</v>
      </c>
      <c r="O31" s="74">
        <v>0</v>
      </c>
      <c r="P31" s="74">
        <f t="shared" si="10"/>
        <v>2456.1999999999998</v>
      </c>
      <c r="Q31" s="77" t="s">
        <v>22</v>
      </c>
      <c r="R31" s="78" t="s">
        <v>128</v>
      </c>
      <c r="S31" s="79" t="str">
        <f>R2</f>
        <v>012023</v>
      </c>
      <c r="T31" s="69"/>
      <c r="U31" s="70">
        <v>4.0999999999999996</v>
      </c>
      <c r="V31" s="71">
        <v>4.5</v>
      </c>
      <c r="W31" s="70">
        <v>6.1</v>
      </c>
      <c r="X31" s="70">
        <v>60</v>
      </c>
      <c r="Y31" s="70">
        <f t="shared" si="11"/>
        <v>120</v>
      </c>
      <c r="Z31" s="70"/>
      <c r="AA31" s="72"/>
      <c r="AB31" s="72"/>
      <c r="AC31" s="14"/>
      <c r="AD31" s="18"/>
    </row>
    <row r="32" spans="1:30">
      <c r="A32" s="10" t="s">
        <v>90</v>
      </c>
      <c r="B32" s="73" t="s">
        <v>53</v>
      </c>
      <c r="C32" s="5">
        <v>12747</v>
      </c>
      <c r="D32" s="5">
        <v>12722</v>
      </c>
      <c r="E32" s="5">
        <f t="shared" si="3"/>
        <v>25</v>
      </c>
      <c r="F32" s="74">
        <f t="shared" ref="F32:F51" si="12">IF((E32&gt;100),(100*U32), (E32*U32))</f>
        <v>102.49999999999999</v>
      </c>
      <c r="G32" s="1">
        <f t="shared" ref="G32:G51" si="13">IF((E32&gt;100),(E32-100),(0))</f>
        <v>0</v>
      </c>
      <c r="H32" s="75">
        <f t="shared" ref="H32:H51" si="14">IF((G32&gt;100),(100*V32),(G32*V32))</f>
        <v>0</v>
      </c>
      <c r="I32" s="1">
        <f t="shared" ref="I32:I51" si="15">IF((G32&gt;100),(G32-100),(0))</f>
        <v>0</v>
      </c>
      <c r="J32" s="74">
        <f t="shared" ref="J32:J51" si="16">IF((I32&gt;0),(I32*W32),(0))</f>
        <v>0</v>
      </c>
      <c r="K32" s="74">
        <f t="shared" si="6"/>
        <v>102.49999999999999</v>
      </c>
      <c r="L32" s="74">
        <f t="shared" ref="L32:L51" si="17">K32</f>
        <v>102.49999999999999</v>
      </c>
      <c r="M32" s="80">
        <f t="shared" si="8"/>
        <v>120</v>
      </c>
      <c r="N32" s="74">
        <f t="shared" ref="N32:N51" si="18">IF((E32&gt;0),0,(Y32))</f>
        <v>0</v>
      </c>
      <c r="O32" s="74">
        <v>0</v>
      </c>
      <c r="P32" s="74">
        <f t="shared" ref="P32:P54" si="19">IF((L32&gt;0),(L32+M32+O32),(M32)+(O32))</f>
        <v>222.5</v>
      </c>
      <c r="Q32" s="77" t="s">
        <v>22</v>
      </c>
      <c r="R32" s="78" t="s">
        <v>129</v>
      </c>
      <c r="S32" s="79" t="str">
        <f>R2</f>
        <v>012023</v>
      </c>
      <c r="T32" s="82"/>
      <c r="U32" s="70">
        <v>4.0999999999999996</v>
      </c>
      <c r="V32" s="71">
        <v>4.5</v>
      </c>
      <c r="W32" s="70">
        <v>6.1</v>
      </c>
      <c r="X32" s="70">
        <v>60</v>
      </c>
      <c r="Y32" s="70">
        <f t="shared" si="11"/>
        <v>120</v>
      </c>
      <c r="Z32" s="70"/>
      <c r="AA32" s="72"/>
      <c r="AB32" s="72"/>
      <c r="AC32" s="18"/>
      <c r="AD32" s="18"/>
    </row>
    <row r="33" spans="1:30">
      <c r="A33" s="10" t="s">
        <v>171</v>
      </c>
      <c r="B33" s="73" t="s">
        <v>54</v>
      </c>
      <c r="C33" s="5">
        <v>13230</v>
      </c>
      <c r="D33" s="5">
        <v>13012</v>
      </c>
      <c r="E33" s="5">
        <f t="shared" si="3"/>
        <v>218</v>
      </c>
      <c r="F33" s="74">
        <f t="shared" si="12"/>
        <v>409.99999999999994</v>
      </c>
      <c r="G33" s="1">
        <f t="shared" si="13"/>
        <v>118</v>
      </c>
      <c r="H33" s="75">
        <f t="shared" si="14"/>
        <v>450</v>
      </c>
      <c r="I33" s="1">
        <f t="shared" si="15"/>
        <v>18</v>
      </c>
      <c r="J33" s="74">
        <f t="shared" si="16"/>
        <v>109.8</v>
      </c>
      <c r="K33" s="74">
        <f t="shared" si="6"/>
        <v>969.8</v>
      </c>
      <c r="L33" s="74">
        <f t="shared" si="17"/>
        <v>969.8</v>
      </c>
      <c r="M33" s="80">
        <f t="shared" si="8"/>
        <v>120</v>
      </c>
      <c r="N33" s="74">
        <f t="shared" si="18"/>
        <v>0</v>
      </c>
      <c r="O33" s="74">
        <v>0</v>
      </c>
      <c r="P33" s="74">
        <f t="shared" si="19"/>
        <v>1089.8</v>
      </c>
      <c r="Q33" s="77" t="s">
        <v>22</v>
      </c>
      <c r="R33" s="78" t="s">
        <v>130</v>
      </c>
      <c r="S33" s="79" t="str">
        <f>R2</f>
        <v>012023</v>
      </c>
      <c r="T33" s="82"/>
      <c r="U33" s="70">
        <v>4.0999999999999996</v>
      </c>
      <c r="V33" s="71">
        <v>4.5</v>
      </c>
      <c r="W33" s="70">
        <v>6.1</v>
      </c>
      <c r="X33" s="70">
        <v>60</v>
      </c>
      <c r="Y33" s="70">
        <f t="shared" si="11"/>
        <v>120</v>
      </c>
      <c r="Z33" s="70"/>
      <c r="AA33" s="72"/>
      <c r="AB33" s="72"/>
      <c r="AC33" s="18"/>
      <c r="AD33" s="18"/>
    </row>
    <row r="34" spans="1:30">
      <c r="A34" s="10" t="s">
        <v>91</v>
      </c>
      <c r="B34" s="73" t="s">
        <v>55</v>
      </c>
      <c r="C34" s="5">
        <v>5755</v>
      </c>
      <c r="D34" s="5">
        <v>4956</v>
      </c>
      <c r="E34" s="5">
        <f t="shared" si="3"/>
        <v>799</v>
      </c>
      <c r="F34" s="74">
        <f t="shared" si="12"/>
        <v>409.99999999999994</v>
      </c>
      <c r="G34" s="1">
        <f t="shared" si="13"/>
        <v>699</v>
      </c>
      <c r="H34" s="75">
        <f t="shared" si="14"/>
        <v>450</v>
      </c>
      <c r="I34" s="1">
        <f t="shared" si="15"/>
        <v>599</v>
      </c>
      <c r="J34" s="74">
        <f t="shared" si="16"/>
        <v>3653.8999999999996</v>
      </c>
      <c r="K34" s="74">
        <f t="shared" si="6"/>
        <v>4513.8999999999996</v>
      </c>
      <c r="L34" s="74">
        <f t="shared" si="17"/>
        <v>4513.8999999999996</v>
      </c>
      <c r="M34" s="80">
        <f t="shared" si="8"/>
        <v>120</v>
      </c>
      <c r="N34" s="74">
        <f t="shared" si="18"/>
        <v>0</v>
      </c>
      <c r="O34" s="74">
        <v>0</v>
      </c>
      <c r="P34" s="74">
        <f t="shared" si="19"/>
        <v>4633.8999999999996</v>
      </c>
      <c r="Q34" s="77" t="s">
        <v>22</v>
      </c>
      <c r="R34" s="78" t="s">
        <v>131</v>
      </c>
      <c r="S34" s="79" t="str">
        <f>R2</f>
        <v>012023</v>
      </c>
      <c r="T34" s="82"/>
      <c r="U34" s="70">
        <v>4.0999999999999996</v>
      </c>
      <c r="V34" s="71">
        <v>4.5</v>
      </c>
      <c r="W34" s="70">
        <v>6.1</v>
      </c>
      <c r="X34" s="70">
        <v>60</v>
      </c>
      <c r="Y34" s="70">
        <f t="shared" si="11"/>
        <v>120</v>
      </c>
      <c r="Z34" s="70"/>
      <c r="AA34" s="72"/>
      <c r="AB34" s="72"/>
      <c r="AC34" s="18"/>
      <c r="AD34" s="18"/>
    </row>
    <row r="35" spans="1:30">
      <c r="A35" s="10" t="s">
        <v>92</v>
      </c>
      <c r="B35" s="73" t="s">
        <v>56</v>
      </c>
      <c r="C35" s="5">
        <v>18804</v>
      </c>
      <c r="D35" s="5">
        <v>18557</v>
      </c>
      <c r="E35" s="5">
        <f t="shared" si="3"/>
        <v>247</v>
      </c>
      <c r="F35" s="74">
        <f t="shared" si="12"/>
        <v>409.99999999999994</v>
      </c>
      <c r="G35" s="1">
        <f t="shared" si="13"/>
        <v>147</v>
      </c>
      <c r="H35" s="75">
        <f t="shared" si="14"/>
        <v>450</v>
      </c>
      <c r="I35" s="1">
        <f t="shared" si="15"/>
        <v>47</v>
      </c>
      <c r="J35" s="74">
        <f t="shared" si="16"/>
        <v>286.7</v>
      </c>
      <c r="K35" s="74">
        <f t="shared" si="6"/>
        <v>1146.7</v>
      </c>
      <c r="L35" s="74">
        <f t="shared" si="17"/>
        <v>1146.7</v>
      </c>
      <c r="M35" s="80">
        <f t="shared" si="8"/>
        <v>120</v>
      </c>
      <c r="N35" s="74">
        <f t="shared" si="18"/>
        <v>0</v>
      </c>
      <c r="O35" s="74">
        <v>0</v>
      </c>
      <c r="P35" s="74">
        <f t="shared" si="19"/>
        <v>1266.7</v>
      </c>
      <c r="Q35" s="77" t="s">
        <v>22</v>
      </c>
      <c r="R35" s="78" t="s">
        <v>132</v>
      </c>
      <c r="S35" s="79" t="str">
        <f>R2</f>
        <v>012023</v>
      </c>
      <c r="T35" s="82"/>
      <c r="U35" s="70">
        <v>4.0999999999999996</v>
      </c>
      <c r="V35" s="71">
        <v>4.5</v>
      </c>
      <c r="W35" s="70">
        <v>6.1</v>
      </c>
      <c r="X35" s="70">
        <v>60</v>
      </c>
      <c r="Y35" s="70">
        <f t="shared" si="11"/>
        <v>120</v>
      </c>
      <c r="Z35" s="70"/>
      <c r="AA35" s="72"/>
      <c r="AB35" s="72"/>
      <c r="AC35" s="18"/>
      <c r="AD35" s="18"/>
    </row>
    <row r="36" spans="1:30" ht="15.75" customHeight="1">
      <c r="A36" s="10" t="s">
        <v>154</v>
      </c>
      <c r="B36" s="73" t="s">
        <v>57</v>
      </c>
      <c r="C36" s="5">
        <v>13158</v>
      </c>
      <c r="D36" s="5">
        <v>13131</v>
      </c>
      <c r="E36" s="5">
        <f t="shared" si="3"/>
        <v>27</v>
      </c>
      <c r="F36" s="74">
        <f t="shared" si="12"/>
        <v>110.69999999999999</v>
      </c>
      <c r="G36" s="1">
        <f t="shared" si="13"/>
        <v>0</v>
      </c>
      <c r="H36" s="75">
        <f t="shared" si="14"/>
        <v>0</v>
      </c>
      <c r="I36" s="1">
        <f t="shared" si="15"/>
        <v>0</v>
      </c>
      <c r="J36" s="74">
        <f t="shared" si="16"/>
        <v>0</v>
      </c>
      <c r="K36" s="74">
        <f t="shared" si="6"/>
        <v>110.69999999999999</v>
      </c>
      <c r="L36" s="74">
        <f t="shared" si="17"/>
        <v>110.69999999999999</v>
      </c>
      <c r="M36" s="80">
        <f t="shared" si="8"/>
        <v>120</v>
      </c>
      <c r="N36" s="74">
        <f t="shared" si="18"/>
        <v>0</v>
      </c>
      <c r="O36" s="74">
        <v>0</v>
      </c>
      <c r="P36" s="74">
        <f t="shared" si="19"/>
        <v>230.7</v>
      </c>
      <c r="Q36" s="77" t="s">
        <v>22</v>
      </c>
      <c r="R36" s="78" t="s">
        <v>133</v>
      </c>
      <c r="S36" s="79" t="str">
        <f>R2</f>
        <v>012023</v>
      </c>
      <c r="T36" s="82"/>
      <c r="U36" s="70">
        <v>4.0999999999999996</v>
      </c>
      <c r="V36" s="71">
        <v>4.5</v>
      </c>
      <c r="W36" s="70">
        <v>6.1</v>
      </c>
      <c r="X36" s="70">
        <v>60</v>
      </c>
      <c r="Y36" s="70">
        <f t="shared" si="11"/>
        <v>120</v>
      </c>
      <c r="Z36" s="70"/>
      <c r="AA36" s="72"/>
      <c r="AB36" s="72"/>
      <c r="AC36" s="18"/>
      <c r="AD36" s="18"/>
    </row>
    <row r="37" spans="1:30" ht="15" customHeight="1">
      <c r="A37" s="10" t="s">
        <v>93</v>
      </c>
      <c r="B37" s="73" t="s">
        <v>58</v>
      </c>
      <c r="C37" s="5">
        <v>9286</v>
      </c>
      <c r="D37" s="5">
        <v>9286</v>
      </c>
      <c r="E37" s="5">
        <f t="shared" si="3"/>
        <v>0</v>
      </c>
      <c r="F37" s="74">
        <f t="shared" si="12"/>
        <v>0</v>
      </c>
      <c r="G37" s="1">
        <f t="shared" si="13"/>
        <v>0</v>
      </c>
      <c r="H37" s="75">
        <f t="shared" si="14"/>
        <v>0</v>
      </c>
      <c r="I37" s="1">
        <f t="shared" si="15"/>
        <v>0</v>
      </c>
      <c r="J37" s="74">
        <f t="shared" si="16"/>
        <v>0</v>
      </c>
      <c r="K37" s="74">
        <f t="shared" si="6"/>
        <v>0</v>
      </c>
      <c r="L37" s="74">
        <f t="shared" si="17"/>
        <v>0</v>
      </c>
      <c r="M37" s="80">
        <f t="shared" si="8"/>
        <v>120</v>
      </c>
      <c r="N37" s="74">
        <f t="shared" si="18"/>
        <v>120</v>
      </c>
      <c r="O37" s="74">
        <v>0</v>
      </c>
      <c r="P37" s="74">
        <f t="shared" si="19"/>
        <v>120</v>
      </c>
      <c r="Q37" s="77" t="s">
        <v>22</v>
      </c>
      <c r="R37" s="78" t="s">
        <v>134</v>
      </c>
      <c r="S37" s="79" t="str">
        <f>R2</f>
        <v>012023</v>
      </c>
      <c r="T37" s="82"/>
      <c r="U37" s="70">
        <v>4.0999999999999996</v>
      </c>
      <c r="V37" s="71">
        <v>4.5</v>
      </c>
      <c r="W37" s="70">
        <v>6.1</v>
      </c>
      <c r="X37" s="70">
        <v>60</v>
      </c>
      <c r="Y37" s="70">
        <f t="shared" si="11"/>
        <v>120</v>
      </c>
      <c r="Z37" s="70"/>
      <c r="AA37" s="72"/>
      <c r="AB37" s="72"/>
      <c r="AC37" s="18"/>
      <c r="AD37" s="18"/>
    </row>
    <row r="38" spans="1:30" ht="15" customHeight="1">
      <c r="A38" s="10" t="s">
        <v>94</v>
      </c>
      <c r="B38" s="73" t="s">
        <v>59</v>
      </c>
      <c r="C38" s="5">
        <v>4351</v>
      </c>
      <c r="D38" s="5">
        <v>4088</v>
      </c>
      <c r="E38" s="5">
        <f t="shared" si="3"/>
        <v>263</v>
      </c>
      <c r="F38" s="74">
        <f t="shared" si="12"/>
        <v>409.99999999999994</v>
      </c>
      <c r="G38" s="1">
        <f t="shared" si="13"/>
        <v>163</v>
      </c>
      <c r="H38" s="75">
        <f t="shared" si="14"/>
        <v>450</v>
      </c>
      <c r="I38" s="1">
        <f t="shared" si="15"/>
        <v>63</v>
      </c>
      <c r="J38" s="74">
        <f t="shared" si="16"/>
        <v>384.29999999999995</v>
      </c>
      <c r="K38" s="74">
        <f t="shared" si="6"/>
        <v>1244.3</v>
      </c>
      <c r="L38" s="74">
        <f t="shared" si="17"/>
        <v>1244.3</v>
      </c>
      <c r="M38" s="80">
        <f t="shared" si="8"/>
        <v>120</v>
      </c>
      <c r="N38" s="74">
        <f t="shared" si="18"/>
        <v>0</v>
      </c>
      <c r="O38" s="74">
        <v>0</v>
      </c>
      <c r="P38" s="74">
        <f t="shared" si="19"/>
        <v>1364.3</v>
      </c>
      <c r="Q38" s="77" t="s">
        <v>22</v>
      </c>
      <c r="R38" s="78" t="s">
        <v>135</v>
      </c>
      <c r="S38" s="79" t="str">
        <f>R2</f>
        <v>012023</v>
      </c>
      <c r="T38" s="82"/>
      <c r="U38" s="70">
        <v>4.0999999999999996</v>
      </c>
      <c r="V38" s="71">
        <v>4.5</v>
      </c>
      <c r="W38" s="70">
        <v>6.1</v>
      </c>
      <c r="X38" s="70">
        <v>60</v>
      </c>
      <c r="Y38" s="70">
        <f t="shared" si="11"/>
        <v>120</v>
      </c>
      <c r="Z38" s="70"/>
      <c r="AA38" s="72"/>
      <c r="AB38" s="72"/>
      <c r="AC38" s="18"/>
      <c r="AD38" s="18"/>
    </row>
    <row r="39" spans="1:30" ht="15.75" customHeight="1">
      <c r="A39" s="10" t="s">
        <v>95</v>
      </c>
      <c r="B39" s="73" t="s">
        <v>60</v>
      </c>
      <c r="C39" s="5">
        <v>6197</v>
      </c>
      <c r="D39" s="5">
        <v>6191</v>
      </c>
      <c r="E39" s="5">
        <f t="shared" si="3"/>
        <v>6</v>
      </c>
      <c r="F39" s="74">
        <f t="shared" si="12"/>
        <v>24.599999999999998</v>
      </c>
      <c r="G39" s="1">
        <f t="shared" si="13"/>
        <v>0</v>
      </c>
      <c r="H39" s="75">
        <f t="shared" si="14"/>
        <v>0</v>
      </c>
      <c r="I39" s="1">
        <f t="shared" si="15"/>
        <v>0</v>
      </c>
      <c r="J39" s="74">
        <f t="shared" si="16"/>
        <v>0</v>
      </c>
      <c r="K39" s="74">
        <f t="shared" si="6"/>
        <v>24.599999999999998</v>
      </c>
      <c r="L39" s="74">
        <f t="shared" si="17"/>
        <v>24.599999999999998</v>
      </c>
      <c r="M39" s="80">
        <f t="shared" si="8"/>
        <v>120</v>
      </c>
      <c r="N39" s="74">
        <f t="shared" si="18"/>
        <v>0</v>
      </c>
      <c r="O39" s="74">
        <v>0</v>
      </c>
      <c r="P39" s="74">
        <f t="shared" si="19"/>
        <v>144.6</v>
      </c>
      <c r="Q39" s="77" t="s">
        <v>22</v>
      </c>
      <c r="R39" s="78" t="s">
        <v>136</v>
      </c>
      <c r="S39" s="79" t="str">
        <f>R2</f>
        <v>012023</v>
      </c>
      <c r="T39" s="82"/>
      <c r="U39" s="70">
        <v>4.0999999999999996</v>
      </c>
      <c r="V39" s="71">
        <v>4.5</v>
      </c>
      <c r="W39" s="70">
        <v>6.1</v>
      </c>
      <c r="X39" s="70">
        <v>60</v>
      </c>
      <c r="Y39" s="70">
        <f t="shared" si="11"/>
        <v>120</v>
      </c>
      <c r="Z39" s="70"/>
      <c r="AA39" s="72"/>
      <c r="AB39" s="72"/>
      <c r="AC39" s="18"/>
      <c r="AD39" s="18"/>
    </row>
    <row r="40" spans="1:30" ht="15.75" customHeight="1">
      <c r="A40" s="10" t="s">
        <v>84</v>
      </c>
      <c r="B40" s="73" t="s">
        <v>61</v>
      </c>
      <c r="C40" s="5">
        <v>11530</v>
      </c>
      <c r="D40" s="5">
        <v>11495</v>
      </c>
      <c r="E40" s="5">
        <f t="shared" si="3"/>
        <v>35</v>
      </c>
      <c r="F40" s="74">
        <f t="shared" si="12"/>
        <v>143.5</v>
      </c>
      <c r="G40" s="1">
        <f t="shared" si="13"/>
        <v>0</v>
      </c>
      <c r="H40" s="75">
        <f t="shared" si="14"/>
        <v>0</v>
      </c>
      <c r="I40" s="1">
        <f t="shared" si="15"/>
        <v>0</v>
      </c>
      <c r="J40" s="74">
        <f t="shared" si="16"/>
        <v>0</v>
      </c>
      <c r="K40" s="74">
        <f t="shared" si="6"/>
        <v>143.5</v>
      </c>
      <c r="L40" s="74">
        <f t="shared" si="17"/>
        <v>143.5</v>
      </c>
      <c r="M40" s="80">
        <f t="shared" si="8"/>
        <v>120</v>
      </c>
      <c r="N40" s="74">
        <f t="shared" si="18"/>
        <v>0</v>
      </c>
      <c r="O40" s="74">
        <v>0</v>
      </c>
      <c r="P40" s="74">
        <f t="shared" si="19"/>
        <v>263.5</v>
      </c>
      <c r="Q40" s="77" t="s">
        <v>22</v>
      </c>
      <c r="R40" s="78" t="s">
        <v>137</v>
      </c>
      <c r="S40" s="79" t="str">
        <f>R2</f>
        <v>012023</v>
      </c>
      <c r="T40" s="82"/>
      <c r="U40" s="70">
        <v>4.0999999999999996</v>
      </c>
      <c r="V40" s="71">
        <v>4.5</v>
      </c>
      <c r="W40" s="70">
        <v>6.1</v>
      </c>
      <c r="X40" s="70">
        <v>60</v>
      </c>
      <c r="Y40" s="70">
        <f t="shared" si="11"/>
        <v>120</v>
      </c>
      <c r="Z40" s="70"/>
      <c r="AA40" s="72"/>
      <c r="AB40" s="72"/>
      <c r="AC40" s="18"/>
      <c r="AD40" s="18"/>
    </row>
    <row r="41" spans="1:30" ht="15.75" customHeight="1">
      <c r="A41" s="10" t="s">
        <v>157</v>
      </c>
      <c r="B41" s="73" t="s">
        <v>62</v>
      </c>
      <c r="C41" s="5">
        <v>11260</v>
      </c>
      <c r="D41" s="5">
        <v>10982</v>
      </c>
      <c r="E41" s="5">
        <f t="shared" si="3"/>
        <v>278</v>
      </c>
      <c r="F41" s="74">
        <f t="shared" si="12"/>
        <v>409.99999999999994</v>
      </c>
      <c r="G41" s="1">
        <f t="shared" si="13"/>
        <v>178</v>
      </c>
      <c r="H41" s="75">
        <f t="shared" si="14"/>
        <v>450</v>
      </c>
      <c r="I41" s="1">
        <f t="shared" si="15"/>
        <v>78</v>
      </c>
      <c r="J41" s="74">
        <f t="shared" si="16"/>
        <v>475.79999999999995</v>
      </c>
      <c r="K41" s="74">
        <f t="shared" si="6"/>
        <v>1335.8</v>
      </c>
      <c r="L41" s="74">
        <f t="shared" si="17"/>
        <v>1335.8</v>
      </c>
      <c r="M41" s="80">
        <f t="shared" si="8"/>
        <v>120</v>
      </c>
      <c r="N41" s="74">
        <f t="shared" si="18"/>
        <v>0</v>
      </c>
      <c r="O41" s="74">
        <v>0</v>
      </c>
      <c r="P41" s="74">
        <f t="shared" si="19"/>
        <v>1455.8</v>
      </c>
      <c r="Q41" s="77" t="s">
        <v>22</v>
      </c>
      <c r="R41" s="78" t="s">
        <v>138</v>
      </c>
      <c r="S41" s="79" t="str">
        <f>R2</f>
        <v>012023</v>
      </c>
      <c r="T41" s="82"/>
      <c r="U41" s="70">
        <v>4.0999999999999996</v>
      </c>
      <c r="V41" s="71">
        <v>4.5</v>
      </c>
      <c r="W41" s="70">
        <v>6.1</v>
      </c>
      <c r="X41" s="70">
        <v>60</v>
      </c>
      <c r="Y41" s="70">
        <f t="shared" si="11"/>
        <v>120</v>
      </c>
      <c r="Z41" s="70"/>
      <c r="AA41" s="72"/>
      <c r="AB41" s="72"/>
      <c r="AC41" s="18"/>
      <c r="AD41" s="18"/>
    </row>
    <row r="42" spans="1:30" ht="15" customHeight="1">
      <c r="A42" s="10" t="s">
        <v>168</v>
      </c>
      <c r="B42" s="73" t="s">
        <v>63</v>
      </c>
      <c r="C42" s="5">
        <v>16366</v>
      </c>
      <c r="D42" s="5">
        <v>16097</v>
      </c>
      <c r="E42" s="5">
        <f t="shared" si="3"/>
        <v>269</v>
      </c>
      <c r="F42" s="74">
        <f t="shared" si="12"/>
        <v>409.99999999999994</v>
      </c>
      <c r="G42" s="1">
        <f t="shared" si="13"/>
        <v>169</v>
      </c>
      <c r="H42" s="75">
        <f t="shared" si="14"/>
        <v>450</v>
      </c>
      <c r="I42" s="1">
        <f t="shared" si="15"/>
        <v>69</v>
      </c>
      <c r="J42" s="74">
        <f t="shared" si="16"/>
        <v>420.9</v>
      </c>
      <c r="K42" s="74">
        <f t="shared" si="6"/>
        <v>1280.9000000000001</v>
      </c>
      <c r="L42" s="74">
        <f t="shared" si="17"/>
        <v>1280.9000000000001</v>
      </c>
      <c r="M42" s="80">
        <f t="shared" si="8"/>
        <v>120</v>
      </c>
      <c r="N42" s="74">
        <f t="shared" si="18"/>
        <v>0</v>
      </c>
      <c r="O42" s="74">
        <v>0</v>
      </c>
      <c r="P42" s="74">
        <f t="shared" si="19"/>
        <v>1400.9</v>
      </c>
      <c r="Q42" s="77" t="s">
        <v>22</v>
      </c>
      <c r="R42" s="78" t="s">
        <v>139</v>
      </c>
      <c r="S42" s="79" t="str">
        <f>R2</f>
        <v>012023</v>
      </c>
      <c r="T42" s="82"/>
      <c r="U42" s="70">
        <v>4.0999999999999996</v>
      </c>
      <c r="V42" s="71">
        <v>4.5</v>
      </c>
      <c r="W42" s="70">
        <v>6.1</v>
      </c>
      <c r="X42" s="70">
        <v>60</v>
      </c>
      <c r="Y42" s="70">
        <f t="shared" si="11"/>
        <v>120</v>
      </c>
      <c r="Z42" s="70"/>
      <c r="AA42" s="72"/>
      <c r="AB42" s="72"/>
      <c r="AC42" s="18"/>
      <c r="AD42" s="18"/>
    </row>
    <row r="43" spans="1:30" ht="15.75" customHeight="1">
      <c r="A43" s="10" t="s">
        <v>96</v>
      </c>
      <c r="B43" s="73" t="s">
        <v>64</v>
      </c>
      <c r="C43" s="5">
        <v>4941</v>
      </c>
      <c r="D43" s="5">
        <v>4870</v>
      </c>
      <c r="E43" s="5">
        <f>IF((C43&gt;D43),(C43-D43),(0))/1</f>
        <v>71</v>
      </c>
      <c r="F43" s="74">
        <f t="shared" si="12"/>
        <v>291.09999999999997</v>
      </c>
      <c r="G43" s="1">
        <f t="shared" si="13"/>
        <v>0</v>
      </c>
      <c r="H43" s="75">
        <f t="shared" si="14"/>
        <v>0</v>
      </c>
      <c r="I43" s="1">
        <f t="shared" si="15"/>
        <v>0</v>
      </c>
      <c r="J43" s="74">
        <f t="shared" si="16"/>
        <v>0</v>
      </c>
      <c r="K43" s="74">
        <f>(F43+H43+J43)*1</f>
        <v>291.09999999999997</v>
      </c>
      <c r="L43" s="74">
        <f t="shared" si="17"/>
        <v>291.09999999999997</v>
      </c>
      <c r="M43" s="80">
        <f t="shared" si="8"/>
        <v>120</v>
      </c>
      <c r="N43" s="74">
        <f t="shared" si="18"/>
        <v>0</v>
      </c>
      <c r="O43" s="74">
        <v>0</v>
      </c>
      <c r="P43" s="74">
        <f t="shared" si="19"/>
        <v>411.09999999999997</v>
      </c>
      <c r="Q43" s="77" t="s">
        <v>22</v>
      </c>
      <c r="R43" s="78" t="s">
        <v>140</v>
      </c>
      <c r="S43" s="79" t="str">
        <f>R2</f>
        <v>012023</v>
      </c>
      <c r="T43" s="82"/>
      <c r="U43" s="70">
        <v>4.0999999999999996</v>
      </c>
      <c r="V43" s="71">
        <v>4.5</v>
      </c>
      <c r="W43" s="70">
        <v>6.1</v>
      </c>
      <c r="X43" s="70">
        <v>60</v>
      </c>
      <c r="Y43" s="70">
        <f t="shared" si="11"/>
        <v>120</v>
      </c>
      <c r="Z43" s="70"/>
      <c r="AA43" s="72"/>
      <c r="AB43" s="72"/>
      <c r="AC43" s="18"/>
      <c r="AD43" s="18"/>
    </row>
    <row r="44" spans="1:30" ht="15.75" customHeight="1">
      <c r="A44" s="10" t="s">
        <v>97</v>
      </c>
      <c r="B44" s="73" t="s">
        <v>65</v>
      </c>
      <c r="C44" s="5">
        <v>1964</v>
      </c>
      <c r="D44" s="5">
        <v>1964</v>
      </c>
      <c r="E44" s="5">
        <f>IF((C44&gt;D44),(C44-D44),(0))/1</f>
        <v>0</v>
      </c>
      <c r="F44" s="74">
        <f t="shared" si="12"/>
        <v>0</v>
      </c>
      <c r="G44" s="1">
        <f t="shared" si="13"/>
        <v>0</v>
      </c>
      <c r="H44" s="75">
        <f t="shared" si="14"/>
        <v>0</v>
      </c>
      <c r="I44" s="1">
        <f t="shared" si="15"/>
        <v>0</v>
      </c>
      <c r="J44" s="74">
        <f t="shared" si="16"/>
        <v>0</v>
      </c>
      <c r="K44" s="74">
        <f>(F44+H44+J44)*1</f>
        <v>0</v>
      </c>
      <c r="L44" s="74">
        <f t="shared" si="17"/>
        <v>0</v>
      </c>
      <c r="M44" s="80">
        <f t="shared" si="8"/>
        <v>120</v>
      </c>
      <c r="N44" s="74">
        <f t="shared" si="18"/>
        <v>120</v>
      </c>
      <c r="O44" s="74">
        <v>0</v>
      </c>
      <c r="P44" s="74">
        <f t="shared" si="19"/>
        <v>120</v>
      </c>
      <c r="Q44" s="77" t="s">
        <v>22</v>
      </c>
      <c r="R44" s="78" t="s">
        <v>141</v>
      </c>
      <c r="S44" s="79" t="str">
        <f>R2</f>
        <v>012023</v>
      </c>
      <c r="T44" s="82"/>
      <c r="U44" s="70">
        <v>4.0999999999999996</v>
      </c>
      <c r="V44" s="71">
        <v>4.5</v>
      </c>
      <c r="W44" s="70">
        <v>6.1</v>
      </c>
      <c r="X44" s="70">
        <v>60</v>
      </c>
      <c r="Y44" s="70">
        <f t="shared" si="11"/>
        <v>120</v>
      </c>
      <c r="Z44" s="70"/>
      <c r="AA44" s="72"/>
      <c r="AB44" s="72"/>
      <c r="AC44" s="18"/>
      <c r="AD44" s="18"/>
    </row>
    <row r="45" spans="1:30" ht="15" customHeight="1">
      <c r="A45" s="10" t="s">
        <v>98</v>
      </c>
      <c r="B45" s="73" t="s">
        <v>66</v>
      </c>
      <c r="C45" s="5">
        <v>10764</v>
      </c>
      <c r="D45" s="5">
        <v>10712</v>
      </c>
      <c r="E45" s="5">
        <f t="shared" si="3"/>
        <v>52</v>
      </c>
      <c r="F45" s="74">
        <f t="shared" si="12"/>
        <v>213.2</v>
      </c>
      <c r="G45" s="1">
        <f t="shared" si="13"/>
        <v>0</v>
      </c>
      <c r="H45" s="75">
        <f t="shared" si="14"/>
        <v>0</v>
      </c>
      <c r="I45" s="1">
        <f t="shared" si="15"/>
        <v>0</v>
      </c>
      <c r="J45" s="74">
        <f t="shared" si="16"/>
        <v>0</v>
      </c>
      <c r="K45" s="74">
        <f t="shared" si="6"/>
        <v>213.2</v>
      </c>
      <c r="L45" s="74">
        <f t="shared" si="17"/>
        <v>213.2</v>
      </c>
      <c r="M45" s="80">
        <f t="shared" si="8"/>
        <v>120</v>
      </c>
      <c r="N45" s="74">
        <f t="shared" si="18"/>
        <v>0</v>
      </c>
      <c r="O45" s="74">
        <v>0</v>
      </c>
      <c r="P45" s="74">
        <f t="shared" si="19"/>
        <v>333.2</v>
      </c>
      <c r="Q45" s="77" t="s">
        <v>22</v>
      </c>
      <c r="R45" s="78" t="s">
        <v>142</v>
      </c>
      <c r="S45" s="79" t="str">
        <f>R2</f>
        <v>012023</v>
      </c>
      <c r="T45" s="82"/>
      <c r="U45" s="70">
        <v>4.0999999999999996</v>
      </c>
      <c r="V45" s="71">
        <v>4.5</v>
      </c>
      <c r="W45" s="70">
        <v>6.1</v>
      </c>
      <c r="X45" s="70">
        <v>60</v>
      </c>
      <c r="Y45" s="70">
        <f t="shared" si="11"/>
        <v>120</v>
      </c>
      <c r="Z45" s="70"/>
      <c r="AA45" s="72"/>
      <c r="AB45" s="72"/>
      <c r="AC45" s="18"/>
      <c r="AD45" s="18"/>
    </row>
    <row r="46" spans="1:30" ht="15.75" customHeight="1">
      <c r="A46" s="10" t="s">
        <v>99</v>
      </c>
      <c r="B46" s="73" t="s">
        <v>67</v>
      </c>
      <c r="C46" s="5">
        <v>4676</v>
      </c>
      <c r="D46" s="5">
        <v>4676</v>
      </c>
      <c r="E46" s="5">
        <f t="shared" si="3"/>
        <v>0</v>
      </c>
      <c r="F46" s="74">
        <f t="shared" si="12"/>
        <v>0</v>
      </c>
      <c r="G46" s="1">
        <f t="shared" si="13"/>
        <v>0</v>
      </c>
      <c r="H46" s="75">
        <f t="shared" si="14"/>
        <v>0</v>
      </c>
      <c r="I46" s="1">
        <f t="shared" si="15"/>
        <v>0</v>
      </c>
      <c r="J46" s="74">
        <f t="shared" si="16"/>
        <v>0</v>
      </c>
      <c r="K46" s="74">
        <f t="shared" si="6"/>
        <v>0</v>
      </c>
      <c r="L46" s="74">
        <f t="shared" si="17"/>
        <v>0</v>
      </c>
      <c r="M46" s="80">
        <f t="shared" si="8"/>
        <v>120</v>
      </c>
      <c r="N46" s="74">
        <f t="shared" si="18"/>
        <v>120</v>
      </c>
      <c r="O46" s="74">
        <v>0</v>
      </c>
      <c r="P46" s="74">
        <f t="shared" si="19"/>
        <v>120</v>
      </c>
      <c r="Q46" s="77" t="s">
        <v>22</v>
      </c>
      <c r="R46" s="78" t="s">
        <v>143</v>
      </c>
      <c r="S46" s="79" t="str">
        <f>R2</f>
        <v>012023</v>
      </c>
      <c r="T46" s="82"/>
      <c r="U46" s="70">
        <v>4.0999999999999996</v>
      </c>
      <c r="V46" s="71">
        <v>4.5</v>
      </c>
      <c r="W46" s="70">
        <v>6.1</v>
      </c>
      <c r="X46" s="70">
        <v>60</v>
      </c>
      <c r="Y46" s="70">
        <f t="shared" si="11"/>
        <v>120</v>
      </c>
      <c r="Z46" s="70"/>
      <c r="AA46" s="72"/>
      <c r="AB46" s="72"/>
      <c r="AC46" s="18"/>
      <c r="AD46" s="18"/>
    </row>
    <row r="47" spans="1:30" ht="29.25" customHeight="1">
      <c r="A47" s="12" t="s">
        <v>172</v>
      </c>
      <c r="B47" s="73" t="s">
        <v>68</v>
      </c>
      <c r="C47" s="5">
        <v>9969</v>
      </c>
      <c r="D47" s="5">
        <v>9907</v>
      </c>
      <c r="E47" s="5">
        <f t="shared" si="3"/>
        <v>62</v>
      </c>
      <c r="F47" s="74">
        <f t="shared" si="12"/>
        <v>254.2</v>
      </c>
      <c r="G47" s="1">
        <f t="shared" si="13"/>
        <v>0</v>
      </c>
      <c r="H47" s="75">
        <f t="shared" si="14"/>
        <v>0</v>
      </c>
      <c r="I47" s="1">
        <f t="shared" si="15"/>
        <v>0</v>
      </c>
      <c r="J47" s="74">
        <f t="shared" si="16"/>
        <v>0</v>
      </c>
      <c r="K47" s="74">
        <f t="shared" si="6"/>
        <v>254.2</v>
      </c>
      <c r="L47" s="74">
        <f t="shared" si="17"/>
        <v>254.2</v>
      </c>
      <c r="M47" s="80">
        <f t="shared" si="8"/>
        <v>120</v>
      </c>
      <c r="N47" s="74">
        <f t="shared" si="18"/>
        <v>0</v>
      </c>
      <c r="O47" s="74">
        <v>0</v>
      </c>
      <c r="P47" s="74">
        <f t="shared" si="19"/>
        <v>374.2</v>
      </c>
      <c r="Q47" s="77" t="s">
        <v>22</v>
      </c>
      <c r="R47" s="78" t="s">
        <v>144</v>
      </c>
      <c r="S47" s="79" t="str">
        <f>R2</f>
        <v>012023</v>
      </c>
      <c r="T47" s="82"/>
      <c r="U47" s="70">
        <v>4.0999999999999996</v>
      </c>
      <c r="V47" s="71">
        <v>4.5</v>
      </c>
      <c r="W47" s="70">
        <v>6.1</v>
      </c>
      <c r="X47" s="70">
        <v>60</v>
      </c>
      <c r="Y47" s="70">
        <f t="shared" si="11"/>
        <v>120</v>
      </c>
      <c r="Z47" s="70"/>
      <c r="AA47" s="72"/>
      <c r="AB47" s="72"/>
      <c r="AC47" s="18"/>
      <c r="AD47" s="18"/>
    </row>
    <row r="48" spans="1:30" ht="16.5" customHeight="1">
      <c r="A48" s="10" t="s">
        <v>169</v>
      </c>
      <c r="B48" s="73" t="s">
        <v>69</v>
      </c>
      <c r="C48" s="5">
        <v>9403</v>
      </c>
      <c r="D48" s="5">
        <v>9322</v>
      </c>
      <c r="E48" s="5">
        <f t="shared" si="3"/>
        <v>81</v>
      </c>
      <c r="F48" s="74">
        <f t="shared" si="12"/>
        <v>332.09999999999997</v>
      </c>
      <c r="G48" s="1">
        <f t="shared" si="13"/>
        <v>0</v>
      </c>
      <c r="H48" s="75">
        <f t="shared" si="14"/>
        <v>0</v>
      </c>
      <c r="I48" s="1">
        <f t="shared" si="15"/>
        <v>0</v>
      </c>
      <c r="J48" s="74">
        <f t="shared" si="16"/>
        <v>0</v>
      </c>
      <c r="K48" s="74">
        <f t="shared" si="6"/>
        <v>332.09999999999997</v>
      </c>
      <c r="L48" s="74">
        <f t="shared" si="17"/>
        <v>332.09999999999997</v>
      </c>
      <c r="M48" s="80">
        <f t="shared" si="8"/>
        <v>120</v>
      </c>
      <c r="N48" s="74">
        <f t="shared" si="18"/>
        <v>0</v>
      </c>
      <c r="O48" s="74">
        <v>0</v>
      </c>
      <c r="P48" s="74">
        <f t="shared" si="19"/>
        <v>452.09999999999997</v>
      </c>
      <c r="Q48" s="77" t="s">
        <v>22</v>
      </c>
      <c r="R48" s="78" t="s">
        <v>145</v>
      </c>
      <c r="S48" s="79" t="str">
        <f>R2</f>
        <v>012023</v>
      </c>
      <c r="T48" s="82"/>
      <c r="U48" s="70">
        <v>4.0999999999999996</v>
      </c>
      <c r="V48" s="71">
        <v>4.5</v>
      </c>
      <c r="W48" s="70">
        <v>6.1</v>
      </c>
      <c r="X48" s="70">
        <v>60</v>
      </c>
      <c r="Y48" s="70">
        <f t="shared" si="11"/>
        <v>120</v>
      </c>
      <c r="Z48" s="70"/>
      <c r="AA48" s="72"/>
      <c r="AB48" s="72"/>
      <c r="AC48" s="18"/>
      <c r="AD48" s="18"/>
    </row>
    <row r="49" spans="1:30" ht="15.75" customHeight="1">
      <c r="A49" s="10" t="s">
        <v>89</v>
      </c>
      <c r="B49" s="73" t="s">
        <v>70</v>
      </c>
      <c r="C49" s="5">
        <v>9135</v>
      </c>
      <c r="D49" s="5">
        <v>8996</v>
      </c>
      <c r="E49" s="5">
        <f t="shared" si="3"/>
        <v>139</v>
      </c>
      <c r="F49" s="74">
        <f t="shared" si="12"/>
        <v>409.99999999999994</v>
      </c>
      <c r="G49" s="1">
        <f t="shared" si="13"/>
        <v>39</v>
      </c>
      <c r="H49" s="75">
        <f t="shared" si="14"/>
        <v>175.5</v>
      </c>
      <c r="I49" s="1">
        <f t="shared" si="15"/>
        <v>0</v>
      </c>
      <c r="J49" s="74">
        <f t="shared" si="16"/>
        <v>0</v>
      </c>
      <c r="K49" s="74">
        <f t="shared" si="6"/>
        <v>585.5</v>
      </c>
      <c r="L49" s="74">
        <f t="shared" si="17"/>
        <v>585.5</v>
      </c>
      <c r="M49" s="80">
        <f t="shared" si="8"/>
        <v>120</v>
      </c>
      <c r="N49" s="74">
        <f t="shared" si="18"/>
        <v>0</v>
      </c>
      <c r="O49" s="74">
        <v>0</v>
      </c>
      <c r="P49" s="74">
        <f t="shared" si="19"/>
        <v>705.5</v>
      </c>
      <c r="Q49" s="77" t="s">
        <v>22</v>
      </c>
      <c r="R49" s="78" t="s">
        <v>146</v>
      </c>
      <c r="S49" s="79" t="str">
        <f>R2</f>
        <v>012023</v>
      </c>
      <c r="T49" s="82"/>
      <c r="U49" s="70">
        <v>4.0999999999999996</v>
      </c>
      <c r="V49" s="71">
        <v>4.5</v>
      </c>
      <c r="W49" s="70">
        <v>6.1</v>
      </c>
      <c r="X49" s="70">
        <v>60</v>
      </c>
      <c r="Y49" s="70">
        <f t="shared" si="11"/>
        <v>120</v>
      </c>
      <c r="Z49" s="70"/>
      <c r="AA49" s="72"/>
      <c r="AB49" s="72"/>
      <c r="AC49" s="18"/>
      <c r="AD49" s="18"/>
    </row>
    <row r="50" spans="1:30" ht="16.5" customHeight="1">
      <c r="A50" s="10" t="s">
        <v>100</v>
      </c>
      <c r="B50" s="73" t="s">
        <v>71</v>
      </c>
      <c r="C50" s="5">
        <v>10787</v>
      </c>
      <c r="D50" s="5">
        <v>10787</v>
      </c>
      <c r="E50" s="5">
        <f t="shared" si="3"/>
        <v>0</v>
      </c>
      <c r="F50" s="74">
        <f t="shared" si="12"/>
        <v>0</v>
      </c>
      <c r="G50" s="1">
        <f t="shared" si="13"/>
        <v>0</v>
      </c>
      <c r="H50" s="75">
        <f t="shared" si="14"/>
        <v>0</v>
      </c>
      <c r="I50" s="1">
        <f t="shared" si="15"/>
        <v>0</v>
      </c>
      <c r="J50" s="74">
        <f t="shared" si="16"/>
        <v>0</v>
      </c>
      <c r="K50" s="74">
        <f t="shared" si="6"/>
        <v>0</v>
      </c>
      <c r="L50" s="74">
        <f t="shared" si="17"/>
        <v>0</v>
      </c>
      <c r="M50" s="80">
        <f t="shared" si="8"/>
        <v>120</v>
      </c>
      <c r="N50" s="74">
        <f t="shared" si="18"/>
        <v>120</v>
      </c>
      <c r="O50" s="74">
        <v>0</v>
      </c>
      <c r="P50" s="74">
        <f t="shared" si="19"/>
        <v>120</v>
      </c>
      <c r="Q50" s="77" t="s">
        <v>22</v>
      </c>
      <c r="R50" s="78" t="s">
        <v>147</v>
      </c>
      <c r="S50" s="79" t="str">
        <f>R2</f>
        <v>012023</v>
      </c>
      <c r="T50" s="82"/>
      <c r="U50" s="70">
        <v>4.0999999999999996</v>
      </c>
      <c r="V50" s="71">
        <v>4.5</v>
      </c>
      <c r="W50" s="70">
        <v>6.1</v>
      </c>
      <c r="X50" s="70">
        <v>60</v>
      </c>
      <c r="Y50" s="70">
        <f t="shared" si="11"/>
        <v>120</v>
      </c>
      <c r="Z50" s="70"/>
      <c r="AA50" s="72"/>
      <c r="AB50" s="72"/>
      <c r="AC50" s="18"/>
      <c r="AD50" s="18"/>
    </row>
    <row r="51" spans="1:30" ht="15" customHeight="1">
      <c r="A51" s="10" t="s">
        <v>101</v>
      </c>
      <c r="B51" s="73" t="s">
        <v>72</v>
      </c>
      <c r="C51" s="5">
        <v>4689</v>
      </c>
      <c r="D51" s="5">
        <v>4670</v>
      </c>
      <c r="E51" s="5">
        <f t="shared" si="3"/>
        <v>19</v>
      </c>
      <c r="F51" s="74">
        <f t="shared" si="12"/>
        <v>77.899999999999991</v>
      </c>
      <c r="G51" s="1">
        <f t="shared" si="13"/>
        <v>0</v>
      </c>
      <c r="H51" s="75">
        <f t="shared" si="14"/>
        <v>0</v>
      </c>
      <c r="I51" s="1">
        <f t="shared" si="15"/>
        <v>0</v>
      </c>
      <c r="J51" s="74">
        <f t="shared" si="16"/>
        <v>0</v>
      </c>
      <c r="K51" s="74">
        <f t="shared" si="6"/>
        <v>77.899999999999991</v>
      </c>
      <c r="L51" s="74">
        <f t="shared" si="17"/>
        <v>77.899999999999991</v>
      </c>
      <c r="M51" s="80">
        <f t="shared" si="8"/>
        <v>120</v>
      </c>
      <c r="N51" s="74">
        <f t="shared" si="18"/>
        <v>0</v>
      </c>
      <c r="O51" s="74">
        <v>0</v>
      </c>
      <c r="P51" s="74">
        <f t="shared" si="19"/>
        <v>197.89999999999998</v>
      </c>
      <c r="Q51" s="77" t="s">
        <v>22</v>
      </c>
      <c r="R51" s="78" t="s">
        <v>148</v>
      </c>
      <c r="S51" s="79" t="str">
        <f>R2</f>
        <v>012023</v>
      </c>
      <c r="T51" s="82"/>
      <c r="U51" s="70">
        <v>4.0999999999999996</v>
      </c>
      <c r="V51" s="71">
        <v>4.5</v>
      </c>
      <c r="W51" s="70">
        <v>6.1</v>
      </c>
      <c r="X51" s="70">
        <v>60</v>
      </c>
      <c r="Y51" s="70">
        <f t="shared" si="11"/>
        <v>120</v>
      </c>
      <c r="Z51" s="70"/>
      <c r="AA51" s="72"/>
      <c r="AB51" s="72"/>
      <c r="AC51" s="18"/>
      <c r="AD51" s="18"/>
    </row>
    <row r="52" spans="1:30" ht="16.5" customHeight="1">
      <c r="A52" s="10" t="s">
        <v>102</v>
      </c>
      <c r="B52" s="73" t="s">
        <v>73</v>
      </c>
      <c r="C52" s="5">
        <v>21568</v>
      </c>
      <c r="D52" s="5">
        <v>21322</v>
      </c>
      <c r="E52" s="5">
        <f t="shared" si="3"/>
        <v>246</v>
      </c>
      <c r="F52" s="74">
        <f t="shared" ref="F52:F54" si="20">IF((E52&gt;100),(100*U52), (E52*U52))</f>
        <v>409.99999999999994</v>
      </c>
      <c r="G52" s="1">
        <f t="shared" ref="G52:G54" si="21">IF((E52&gt;100),(E52-100),(0))</f>
        <v>146</v>
      </c>
      <c r="H52" s="75">
        <f t="shared" ref="H52:H54" si="22">IF((G52&gt;100),(100*V52),(G52*V52))</f>
        <v>450</v>
      </c>
      <c r="I52" s="1">
        <f t="shared" ref="I52:I54" si="23">IF((G52&gt;100),(G52-100),(0))</f>
        <v>46</v>
      </c>
      <c r="J52" s="74">
        <f t="shared" ref="J52:J54" si="24">IF((I52&gt;0),(I52*W52),(0))</f>
        <v>280.59999999999997</v>
      </c>
      <c r="K52" s="74">
        <f t="shared" si="6"/>
        <v>1140.5999999999999</v>
      </c>
      <c r="L52" s="74">
        <f t="shared" ref="L52:L54" si="25">K52</f>
        <v>1140.5999999999999</v>
      </c>
      <c r="M52" s="80">
        <f t="shared" si="8"/>
        <v>120</v>
      </c>
      <c r="N52" s="74">
        <f t="shared" ref="N52:N54" si="26">IF((E52&gt;0),0,(Y52))</f>
        <v>0</v>
      </c>
      <c r="O52" s="74">
        <v>0</v>
      </c>
      <c r="P52" s="74">
        <f t="shared" si="19"/>
        <v>1260.5999999999999</v>
      </c>
      <c r="Q52" s="77" t="s">
        <v>22</v>
      </c>
      <c r="R52" s="78" t="s">
        <v>149</v>
      </c>
      <c r="S52" s="79" t="str">
        <f>R2</f>
        <v>012023</v>
      </c>
      <c r="T52" s="82"/>
      <c r="U52" s="70">
        <v>4.0999999999999996</v>
      </c>
      <c r="V52" s="71">
        <v>4.5</v>
      </c>
      <c r="W52" s="70">
        <v>6.1</v>
      </c>
      <c r="X52" s="70">
        <v>60</v>
      </c>
      <c r="Y52" s="70">
        <f t="shared" si="11"/>
        <v>120</v>
      </c>
      <c r="Z52" s="70"/>
      <c r="AA52" s="72"/>
      <c r="AB52" s="72"/>
      <c r="AC52" s="18"/>
      <c r="AD52" s="18"/>
    </row>
    <row r="53" spans="1:30" ht="15.75" customHeight="1">
      <c r="A53" s="10" t="s">
        <v>155</v>
      </c>
      <c r="B53" s="73" t="s">
        <v>77</v>
      </c>
      <c r="C53" s="5">
        <v>13718</v>
      </c>
      <c r="D53" s="5">
        <v>12604</v>
      </c>
      <c r="E53" s="5">
        <f t="shared" si="3"/>
        <v>1114</v>
      </c>
      <c r="F53" s="74">
        <f t="shared" si="20"/>
        <v>409.99999999999994</v>
      </c>
      <c r="G53" s="1">
        <f t="shared" si="21"/>
        <v>1014</v>
      </c>
      <c r="H53" s="75">
        <f t="shared" si="22"/>
        <v>450</v>
      </c>
      <c r="I53" s="1">
        <f t="shared" si="23"/>
        <v>914</v>
      </c>
      <c r="J53" s="74">
        <f t="shared" si="24"/>
        <v>5575.4</v>
      </c>
      <c r="K53" s="74">
        <f t="shared" si="6"/>
        <v>6435.4</v>
      </c>
      <c r="L53" s="74">
        <f t="shared" si="25"/>
        <v>6435.4</v>
      </c>
      <c r="M53" s="80">
        <f t="shared" si="8"/>
        <v>120</v>
      </c>
      <c r="N53" s="74">
        <f t="shared" si="26"/>
        <v>0</v>
      </c>
      <c r="O53" s="74">
        <v>0</v>
      </c>
      <c r="P53" s="74">
        <f t="shared" si="19"/>
        <v>6555.4</v>
      </c>
      <c r="Q53" s="77" t="s">
        <v>22</v>
      </c>
      <c r="R53" s="78" t="s">
        <v>150</v>
      </c>
      <c r="S53" s="79" t="str">
        <f>R2</f>
        <v>012023</v>
      </c>
      <c r="T53" s="82"/>
      <c r="U53" s="70">
        <v>4.0999999999999996</v>
      </c>
      <c r="V53" s="71">
        <v>4.5</v>
      </c>
      <c r="W53" s="70">
        <v>6.1</v>
      </c>
      <c r="X53" s="70">
        <v>60</v>
      </c>
      <c r="Y53" s="70">
        <f t="shared" si="11"/>
        <v>120</v>
      </c>
      <c r="Z53" s="70"/>
      <c r="AA53" s="72"/>
      <c r="AB53" s="72"/>
      <c r="AC53" s="18"/>
      <c r="AD53" s="18"/>
    </row>
    <row r="54" spans="1:30" ht="16.5" customHeight="1">
      <c r="A54" s="10" t="s">
        <v>173</v>
      </c>
      <c r="B54" s="73" t="s">
        <v>78</v>
      </c>
      <c r="C54" s="7"/>
      <c r="D54" s="7">
        <v>11390</v>
      </c>
      <c r="E54" s="7">
        <f>IF((C54&gt;D54),(C54-D54),(0))/1</f>
        <v>0</v>
      </c>
      <c r="F54" s="83">
        <f t="shared" si="20"/>
        <v>0</v>
      </c>
      <c r="G54" s="8">
        <f t="shared" si="21"/>
        <v>0</v>
      </c>
      <c r="H54" s="84">
        <f t="shared" si="22"/>
        <v>0</v>
      </c>
      <c r="I54" s="8">
        <f t="shared" si="23"/>
        <v>0</v>
      </c>
      <c r="J54" s="83">
        <f t="shared" si="24"/>
        <v>0</v>
      </c>
      <c r="K54" s="83">
        <f>(F54+H54+J54)*1</f>
        <v>0</v>
      </c>
      <c r="L54" s="83">
        <f t="shared" si="25"/>
        <v>0</v>
      </c>
      <c r="M54" s="85">
        <f t="shared" si="8"/>
        <v>120</v>
      </c>
      <c r="N54" s="83">
        <f t="shared" si="26"/>
        <v>120</v>
      </c>
      <c r="O54" s="83">
        <v>0</v>
      </c>
      <c r="P54" s="83">
        <f t="shared" si="19"/>
        <v>120</v>
      </c>
      <c r="Q54" s="77" t="s">
        <v>22</v>
      </c>
      <c r="R54" s="78" t="s">
        <v>151</v>
      </c>
      <c r="S54" s="79" t="str">
        <f>R2</f>
        <v>012023</v>
      </c>
      <c r="T54" s="86"/>
      <c r="U54" s="70">
        <v>4.0999999999999996</v>
      </c>
      <c r="V54" s="71">
        <v>4.5</v>
      </c>
      <c r="W54" s="70">
        <v>6.1</v>
      </c>
      <c r="X54" s="70">
        <v>60</v>
      </c>
      <c r="Y54" s="70">
        <f t="shared" si="11"/>
        <v>120</v>
      </c>
      <c r="Z54" s="70"/>
      <c r="AA54" s="72"/>
      <c r="AB54" s="72"/>
      <c r="AC54" s="18"/>
      <c r="AD54" s="18"/>
    </row>
    <row r="55" spans="1:30">
      <c r="A55" s="87"/>
      <c r="B55" s="87"/>
      <c r="C55" s="87"/>
      <c r="D55" s="87"/>
      <c r="E55" s="87"/>
      <c r="F55" s="88"/>
      <c r="G55" s="2"/>
      <c r="H55" s="89"/>
      <c r="I55" s="2"/>
      <c r="J55" s="88"/>
      <c r="K55" s="88"/>
      <c r="L55" s="88"/>
      <c r="M55" s="90"/>
      <c r="N55" s="88"/>
      <c r="O55" s="88"/>
      <c r="P55" s="88"/>
      <c r="Q55" s="91"/>
      <c r="R55" s="91"/>
      <c r="S55" s="92"/>
      <c r="T55" s="86"/>
      <c r="U55" s="70"/>
      <c r="V55" s="71"/>
      <c r="W55" s="70"/>
      <c r="X55" s="70"/>
      <c r="Y55" s="70"/>
      <c r="Z55" s="70"/>
      <c r="AA55" s="72"/>
      <c r="AB55" s="72"/>
      <c r="AC55" s="18"/>
      <c r="AD55" s="18"/>
    </row>
    <row r="56" spans="1:30">
      <c r="A56" s="87"/>
      <c r="B56" s="87"/>
      <c r="C56" s="87"/>
      <c r="D56" s="87"/>
      <c r="E56" s="87"/>
      <c r="F56" s="88"/>
      <c r="G56" s="2"/>
      <c r="H56" s="89"/>
      <c r="I56" s="2"/>
      <c r="J56" s="88"/>
      <c r="K56" s="88"/>
      <c r="L56" s="88"/>
      <c r="M56" s="90"/>
      <c r="N56" s="88"/>
      <c r="O56" s="88"/>
      <c r="P56" s="88"/>
      <c r="Q56" s="91"/>
      <c r="R56" s="91"/>
      <c r="S56" s="92"/>
      <c r="T56" s="93"/>
      <c r="U56" s="72"/>
      <c r="V56" s="36"/>
      <c r="W56" s="72"/>
      <c r="X56" s="72"/>
      <c r="Y56" s="72"/>
      <c r="Z56" s="72"/>
      <c r="AA56" s="72"/>
      <c r="AB56" s="72"/>
      <c r="AC56" s="18"/>
      <c r="AD56" s="18"/>
    </row>
    <row r="57" spans="1:30">
      <c r="A57" s="87"/>
      <c r="B57" s="87"/>
      <c r="C57" s="87"/>
      <c r="D57" s="87"/>
      <c r="E57" s="87"/>
      <c r="F57" s="88"/>
      <c r="G57" s="2"/>
      <c r="H57" s="89"/>
      <c r="I57" s="2"/>
      <c r="J57" s="88"/>
      <c r="K57" s="88"/>
      <c r="L57" s="88"/>
      <c r="M57" s="90"/>
      <c r="N57" s="88"/>
      <c r="O57" s="88"/>
      <c r="P57" s="88"/>
      <c r="Q57" s="91"/>
      <c r="R57" s="91"/>
      <c r="S57" s="92"/>
      <c r="T57" s="93"/>
      <c r="U57" s="72"/>
      <c r="V57" s="36"/>
      <c r="W57" s="72"/>
      <c r="X57" s="72"/>
      <c r="Y57" s="72"/>
      <c r="Z57" s="72"/>
      <c r="AA57" s="72"/>
      <c r="AB57" s="72"/>
      <c r="AC57" s="18"/>
      <c r="AD57" s="18"/>
    </row>
    <row r="58" spans="1:30">
      <c r="A58" s="87"/>
      <c r="B58" s="87"/>
      <c r="C58" s="87"/>
      <c r="D58" s="87"/>
      <c r="E58" s="87"/>
      <c r="F58" s="88"/>
      <c r="G58" s="2"/>
      <c r="H58" s="89"/>
      <c r="I58" s="2"/>
      <c r="J58" s="88"/>
      <c r="K58" s="88"/>
      <c r="L58" s="88"/>
      <c r="M58" s="90"/>
      <c r="N58" s="88"/>
      <c r="O58" s="88"/>
      <c r="P58" s="88"/>
      <c r="Q58" s="91"/>
      <c r="R58" s="91"/>
      <c r="S58" s="92"/>
      <c r="T58" s="18"/>
      <c r="U58" s="72"/>
      <c r="V58" s="36"/>
      <c r="W58" s="72"/>
      <c r="X58" s="72"/>
      <c r="Y58" s="72"/>
      <c r="Z58" s="72"/>
      <c r="AA58" s="72"/>
      <c r="AB58" s="72"/>
      <c r="AC58" s="18"/>
      <c r="AD58" s="18"/>
    </row>
    <row r="59" spans="1:30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</sheetData>
  <sheetProtection password="E09D" sheet="1" objects="1" scenarios="1"/>
  <mergeCells count="9">
    <mergeCell ref="A1:S1"/>
    <mergeCell ref="O3:P3"/>
    <mergeCell ref="F4:G4"/>
    <mergeCell ref="K3:L3"/>
    <mergeCell ref="N4:P4"/>
    <mergeCell ref="R6:S6"/>
    <mergeCell ref="Q4:R4"/>
    <mergeCell ref="K4:M4"/>
    <mergeCell ref="C3:D3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2023-02-10T06:34:22Z</dcterms:modified>
</cp:coreProperties>
</file>