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0" i="1"/>
  <c r="E49"/>
  <c r="E43"/>
  <c r="E31"/>
  <c r="E27"/>
  <c r="E54"/>
  <c r="E44"/>
  <c r="E17"/>
  <c r="E12"/>
  <c r="AR2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7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AS35"/>
  <c r="E35"/>
  <c r="AR4" l="1"/>
  <c r="AR3"/>
  <c r="AD4"/>
  <c r="AD3"/>
  <c r="AF3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Q7"/>
  <c r="AS7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F7"/>
  <c r="AE7"/>
  <c r="AD7"/>
  <c r="AG35"/>
  <c r="Y8" l="1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7"/>
  <c r="M53" l="1"/>
  <c r="M54"/>
  <c r="M52"/>
  <c r="E52"/>
  <c r="AG52" s="1"/>
  <c r="E53"/>
  <c r="AG53" s="1"/>
  <c r="AG54"/>
  <c r="E32"/>
  <c r="AG32" s="1"/>
  <c r="E33"/>
  <c r="AG33" s="1"/>
  <c r="E34"/>
  <c r="AG34" s="1"/>
  <c r="E36"/>
  <c r="AG36" s="1"/>
  <c r="E37"/>
  <c r="AG37" s="1"/>
  <c r="E38"/>
  <c r="AG38" s="1"/>
  <c r="E39"/>
  <c r="AG39" s="1"/>
  <c r="E40"/>
  <c r="AG40" s="1"/>
  <c r="E41"/>
  <c r="AG41" s="1"/>
  <c r="E42"/>
  <c r="AG42" s="1"/>
  <c r="AG43"/>
  <c r="AG44"/>
  <c r="E45"/>
  <c r="AG45" s="1"/>
  <c r="E46"/>
  <c r="AG46" s="1"/>
  <c r="E47"/>
  <c r="AG47" s="1"/>
  <c r="E48"/>
  <c r="AG48" s="1"/>
  <c r="AG49"/>
  <c r="AG50"/>
  <c r="E51"/>
  <c r="AG51" s="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31"/>
  <c r="AG31"/>
  <c r="M30"/>
  <c r="E30"/>
  <c r="AG30" s="1"/>
  <c r="M29"/>
  <c r="E29"/>
  <c r="AG29" s="1"/>
  <c r="M28"/>
  <c r="E28"/>
  <c r="AG28" s="1"/>
  <c r="M27"/>
  <c r="AG27"/>
  <c r="M26"/>
  <c r="E26"/>
  <c r="AG26" s="1"/>
  <c r="M25"/>
  <c r="E25"/>
  <c r="AG25" s="1"/>
  <c r="M24"/>
  <c r="E24"/>
  <c r="AG24" s="1"/>
  <c r="M23"/>
  <c r="E23"/>
  <c r="AG23" s="1"/>
  <c r="M22"/>
  <c r="E22"/>
  <c r="AG22" s="1"/>
  <c r="M21"/>
  <c r="E21"/>
  <c r="AG21" s="1"/>
  <c r="M20"/>
  <c r="E20"/>
  <c r="AG20" s="1"/>
  <c r="M19"/>
  <c r="E19"/>
  <c r="AG19" s="1"/>
  <c r="M18"/>
  <c r="E18"/>
  <c r="AG18" s="1"/>
  <c r="M17"/>
  <c r="AG17"/>
  <c r="M16"/>
  <c r="E16"/>
  <c r="AG16" s="1"/>
  <c r="M15"/>
  <c r="E15"/>
  <c r="AG15" s="1"/>
  <c r="M14"/>
  <c r="AO14" s="1"/>
  <c r="E14"/>
  <c r="AG14" s="1"/>
  <c r="M13"/>
  <c r="E13"/>
  <c r="AG13" s="1"/>
  <c r="M12"/>
  <c r="AG12"/>
  <c r="M11"/>
  <c r="E11"/>
  <c r="AG11" s="1"/>
  <c r="M10"/>
  <c r="E10"/>
  <c r="AG10" s="1"/>
  <c r="M9"/>
  <c r="E9"/>
  <c r="AG9" s="1"/>
  <c r="M8"/>
  <c r="E8"/>
  <c r="AG8" s="1"/>
  <c r="M7"/>
  <c r="E7"/>
  <c r="AG7" s="1"/>
  <c r="N7" l="1"/>
  <c r="AP7" s="1"/>
  <c r="AO7"/>
  <c r="AO8"/>
  <c r="AO9"/>
  <c r="AO10"/>
  <c r="AO11"/>
  <c r="AO12"/>
  <c r="AO13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50"/>
  <c r="AO48"/>
  <c r="AO46"/>
  <c r="AO44"/>
  <c r="AO42"/>
  <c r="AO40"/>
  <c r="AO38"/>
  <c r="AO36"/>
  <c r="AO34"/>
  <c r="AO32"/>
  <c r="AO54"/>
  <c r="AO51"/>
  <c r="AO49"/>
  <c r="AO47"/>
  <c r="AO45"/>
  <c r="AO43"/>
  <c r="AO41"/>
  <c r="AO39"/>
  <c r="AO37"/>
  <c r="AO35"/>
  <c r="AO33"/>
  <c r="AO52"/>
  <c r="AO53"/>
  <c r="N53"/>
  <c r="AP53" s="1"/>
  <c r="N52"/>
  <c r="AP52" s="1"/>
  <c r="F51"/>
  <c r="AH51" s="1"/>
  <c r="F50"/>
  <c r="G49"/>
  <c r="AI49" s="1"/>
  <c r="F48"/>
  <c r="AH48" s="1"/>
  <c r="F47"/>
  <c r="AH47" s="1"/>
  <c r="F46"/>
  <c r="AH46" s="1"/>
  <c r="F45"/>
  <c r="AH45" s="1"/>
  <c r="F44"/>
  <c r="F43"/>
  <c r="F42"/>
  <c r="AH42" s="1"/>
  <c r="F41"/>
  <c r="AH41" s="1"/>
  <c r="F40"/>
  <c r="AH40" s="1"/>
  <c r="F39"/>
  <c r="AH39" s="1"/>
  <c r="F38"/>
  <c r="AH38" s="1"/>
  <c r="F37"/>
  <c r="AH37" s="1"/>
  <c r="F36"/>
  <c r="AH36" s="1"/>
  <c r="F35"/>
  <c r="F34"/>
  <c r="AH34" s="1"/>
  <c r="F33"/>
  <c r="AH33" s="1"/>
  <c r="F32"/>
  <c r="AH32" s="1"/>
  <c r="G31"/>
  <c r="AI31" s="1"/>
  <c r="G30"/>
  <c r="H30" s="1"/>
  <c r="AJ30" s="1"/>
  <c r="G29"/>
  <c r="AI29" s="1"/>
  <c r="G28"/>
  <c r="AI28" s="1"/>
  <c r="G27"/>
  <c r="AI27" s="1"/>
  <c r="G26"/>
  <c r="AI26" s="1"/>
  <c r="G25"/>
  <c r="AI25" s="1"/>
  <c r="G24"/>
  <c r="AI24" s="1"/>
  <c r="G23"/>
  <c r="AI23" s="1"/>
  <c r="G22"/>
  <c r="AI22" s="1"/>
  <c r="G21"/>
  <c r="AI21" s="1"/>
  <c r="G20"/>
  <c r="AI20" s="1"/>
  <c r="G19"/>
  <c r="AI19" s="1"/>
  <c r="G18"/>
  <c r="AI18" s="1"/>
  <c r="G17"/>
  <c r="AI17" s="1"/>
  <c r="G16"/>
  <c r="AI16" s="1"/>
  <c r="G15"/>
  <c r="AI15" s="1"/>
  <c r="G14"/>
  <c r="G13"/>
  <c r="I13" s="1"/>
  <c r="G12"/>
  <c r="I12" s="1"/>
  <c r="G11"/>
  <c r="H11" s="1"/>
  <c r="AJ11" s="1"/>
  <c r="G10"/>
  <c r="G9"/>
  <c r="H9" s="1"/>
  <c r="AJ9" s="1"/>
  <c r="G7"/>
  <c r="G54"/>
  <c r="G8"/>
  <c r="H8" s="1"/>
  <c r="AJ8" s="1"/>
  <c r="G46"/>
  <c r="I46" s="1"/>
  <c r="G36"/>
  <c r="AI36" s="1"/>
  <c r="G48"/>
  <c r="G38"/>
  <c r="G37"/>
  <c r="G50"/>
  <c r="G42"/>
  <c r="G53"/>
  <c r="G52"/>
  <c r="AI52" s="1"/>
  <c r="G44"/>
  <c r="AI44" s="1"/>
  <c r="G40"/>
  <c r="F54"/>
  <c r="F53"/>
  <c r="AH53" s="1"/>
  <c r="F52"/>
  <c r="AH52" s="1"/>
  <c r="N54"/>
  <c r="AP54" s="1"/>
  <c r="G51"/>
  <c r="G34"/>
  <c r="AI34" s="1"/>
  <c r="G32"/>
  <c r="AI32" s="1"/>
  <c r="F31"/>
  <c r="N50"/>
  <c r="AP50" s="1"/>
  <c r="N48"/>
  <c r="AP48" s="1"/>
  <c r="N46"/>
  <c r="AP46" s="1"/>
  <c r="N44"/>
  <c r="AP44" s="1"/>
  <c r="N36"/>
  <c r="AP36" s="1"/>
  <c r="G43"/>
  <c r="N42"/>
  <c r="AP42" s="1"/>
  <c r="N40"/>
  <c r="AP40" s="1"/>
  <c r="N38"/>
  <c r="AP38" s="1"/>
  <c r="G35"/>
  <c r="N34"/>
  <c r="AP34" s="1"/>
  <c r="G33"/>
  <c r="AI33" s="1"/>
  <c r="N32"/>
  <c r="AP32" s="1"/>
  <c r="G47"/>
  <c r="AI47" s="1"/>
  <c r="G45"/>
  <c r="AI45" s="1"/>
  <c r="G41"/>
  <c r="AI41" s="1"/>
  <c r="G39"/>
  <c r="AI39" s="1"/>
  <c r="N51"/>
  <c r="AP51" s="1"/>
  <c r="N49"/>
  <c r="AP49" s="1"/>
  <c r="F49"/>
  <c r="N47"/>
  <c r="AP47" s="1"/>
  <c r="N45"/>
  <c r="AP45" s="1"/>
  <c r="N43"/>
  <c r="AP43" s="1"/>
  <c r="N41"/>
  <c r="AP41" s="1"/>
  <c r="N39"/>
  <c r="AP39" s="1"/>
  <c r="N37"/>
  <c r="AP37" s="1"/>
  <c r="N35"/>
  <c r="AP35" s="1"/>
  <c r="N33"/>
  <c r="AP33" s="1"/>
  <c r="F15"/>
  <c r="AH15" s="1"/>
  <c r="F23"/>
  <c r="AH23" s="1"/>
  <c r="F19"/>
  <c r="AH19" s="1"/>
  <c r="F27"/>
  <c r="F17"/>
  <c r="F21"/>
  <c r="AH21" s="1"/>
  <c r="F25"/>
  <c r="AH25" s="1"/>
  <c r="F29"/>
  <c r="AH29" s="1"/>
  <c r="F13"/>
  <c r="AH13" s="1"/>
  <c r="F16"/>
  <c r="AH16" s="1"/>
  <c r="F18"/>
  <c r="AH18" s="1"/>
  <c r="F20"/>
  <c r="AH20" s="1"/>
  <c r="F22"/>
  <c r="AH22" s="1"/>
  <c r="F24"/>
  <c r="AH24" s="1"/>
  <c r="F26"/>
  <c r="AH26" s="1"/>
  <c r="F28"/>
  <c r="AH28" s="1"/>
  <c r="F30"/>
  <c r="AH30" s="1"/>
  <c r="F14"/>
  <c r="AH14" s="1"/>
  <c r="N15"/>
  <c r="AP15" s="1"/>
  <c r="N16"/>
  <c r="AP16" s="1"/>
  <c r="N17"/>
  <c r="AP17" s="1"/>
  <c r="N18"/>
  <c r="AP18" s="1"/>
  <c r="N19"/>
  <c r="AP19" s="1"/>
  <c r="N20"/>
  <c r="AP20" s="1"/>
  <c r="N21"/>
  <c r="AP21" s="1"/>
  <c r="N22"/>
  <c r="AP22" s="1"/>
  <c r="N23"/>
  <c r="AP23" s="1"/>
  <c r="N24"/>
  <c r="AP24" s="1"/>
  <c r="N25"/>
  <c r="AP25" s="1"/>
  <c r="N26"/>
  <c r="AP26" s="1"/>
  <c r="N27"/>
  <c r="AP27" s="1"/>
  <c r="N28"/>
  <c r="AP28" s="1"/>
  <c r="N29"/>
  <c r="AP29" s="1"/>
  <c r="N30"/>
  <c r="AP30" s="1"/>
  <c r="F7"/>
  <c r="AH7" s="1"/>
  <c r="F8"/>
  <c r="AH8" s="1"/>
  <c r="N8"/>
  <c r="AP8" s="1"/>
  <c r="F9"/>
  <c r="AH9" s="1"/>
  <c r="N9"/>
  <c r="AP9" s="1"/>
  <c r="F10"/>
  <c r="AH10" s="1"/>
  <c r="N10"/>
  <c r="AP10" s="1"/>
  <c r="F11"/>
  <c r="AH11" s="1"/>
  <c r="N11"/>
  <c r="AP11" s="1"/>
  <c r="F12"/>
  <c r="N12"/>
  <c r="AP12" s="1"/>
  <c r="N13"/>
  <c r="AP13" s="1"/>
  <c r="N14"/>
  <c r="AP14" s="1"/>
  <c r="N31"/>
  <c r="AP31" s="1"/>
  <c r="I24" l="1"/>
  <c r="AK24" s="1"/>
  <c r="I18"/>
  <c r="J18" s="1"/>
  <c r="AL18" s="1"/>
  <c r="AH43"/>
  <c r="AH31"/>
  <c r="I26"/>
  <c r="J26" s="1"/>
  <c r="AL26" s="1"/>
  <c r="AH44"/>
  <c r="AH27"/>
  <c r="I49"/>
  <c r="J49" s="1"/>
  <c r="AH49"/>
  <c r="AH50"/>
  <c r="AH54"/>
  <c r="AH17"/>
  <c r="AH12"/>
  <c r="H31"/>
  <c r="AJ31" s="1"/>
  <c r="I29"/>
  <c r="J29" s="1"/>
  <c r="AL29" s="1"/>
  <c r="I25"/>
  <c r="J25" s="1"/>
  <c r="AL25" s="1"/>
  <c r="I22"/>
  <c r="AK22" s="1"/>
  <c r="I15"/>
  <c r="J15" s="1"/>
  <c r="AL15" s="1"/>
  <c r="I20"/>
  <c r="AK20" s="1"/>
  <c r="I23"/>
  <c r="J23" s="1"/>
  <c r="AL23" s="1"/>
  <c r="I21"/>
  <c r="AK21" s="1"/>
  <c r="I19"/>
  <c r="AK19" s="1"/>
  <c r="I17"/>
  <c r="AK17" s="1"/>
  <c r="I28"/>
  <c r="AK28" s="1"/>
  <c r="I16"/>
  <c r="J16" s="1"/>
  <c r="AL16" s="1"/>
  <c r="I31"/>
  <c r="AK31" s="1"/>
  <c r="H29"/>
  <c r="AJ29" s="1"/>
  <c r="H28"/>
  <c r="AJ28" s="1"/>
  <c r="H26"/>
  <c r="AJ26" s="1"/>
  <c r="H25"/>
  <c r="AJ25" s="1"/>
  <c r="H24"/>
  <c r="AJ24" s="1"/>
  <c r="H23"/>
  <c r="AJ23" s="1"/>
  <c r="H22"/>
  <c r="AJ22" s="1"/>
  <c r="H21"/>
  <c r="AJ21" s="1"/>
  <c r="H20"/>
  <c r="AJ20" s="1"/>
  <c r="H19"/>
  <c r="AJ19" s="1"/>
  <c r="H18"/>
  <c r="AJ18" s="1"/>
  <c r="H17"/>
  <c r="AJ17" s="1"/>
  <c r="H16"/>
  <c r="AJ16" s="1"/>
  <c r="H15"/>
  <c r="AJ15" s="1"/>
  <c r="H49"/>
  <c r="AJ49" s="1"/>
  <c r="H27"/>
  <c r="AJ27" s="1"/>
  <c r="I27"/>
  <c r="AK27" s="1"/>
  <c r="AH35"/>
  <c r="J24"/>
  <c r="AL24" s="1"/>
  <c r="AK18"/>
  <c r="J12"/>
  <c r="AL12" s="1"/>
  <c r="AK12"/>
  <c r="H51"/>
  <c r="AJ51" s="1"/>
  <c r="AI51"/>
  <c r="H53"/>
  <c r="AJ53" s="1"/>
  <c r="AI53"/>
  <c r="J46"/>
  <c r="AL46" s="1"/>
  <c r="AK46"/>
  <c r="H37"/>
  <c r="AJ37" s="1"/>
  <c r="AI37"/>
  <c r="H48"/>
  <c r="AJ48" s="1"/>
  <c r="AI48"/>
  <c r="H46"/>
  <c r="AI46"/>
  <c r="I8"/>
  <c r="AI8"/>
  <c r="H54"/>
  <c r="AJ54" s="1"/>
  <c r="AI54"/>
  <c r="I7"/>
  <c r="AI7"/>
  <c r="I9"/>
  <c r="AI9"/>
  <c r="H10"/>
  <c r="AJ10" s="1"/>
  <c r="AI10"/>
  <c r="I11"/>
  <c r="AI11"/>
  <c r="H12"/>
  <c r="AJ12" s="1"/>
  <c r="AI12"/>
  <c r="H13"/>
  <c r="AJ13" s="1"/>
  <c r="AI13"/>
  <c r="I14"/>
  <c r="AI14"/>
  <c r="I30"/>
  <c r="AI30"/>
  <c r="J13"/>
  <c r="AL13" s="1"/>
  <c r="AK13"/>
  <c r="I35"/>
  <c r="AI35"/>
  <c r="H43"/>
  <c r="AJ43" s="1"/>
  <c r="AI43"/>
  <c r="H40"/>
  <c r="AJ40" s="1"/>
  <c r="AI40"/>
  <c r="H42"/>
  <c r="AJ42" s="1"/>
  <c r="AI42"/>
  <c r="H50"/>
  <c r="AJ50" s="1"/>
  <c r="AI50"/>
  <c r="H38"/>
  <c r="AJ38" s="1"/>
  <c r="AI38"/>
  <c r="H7"/>
  <c r="AJ7" s="1"/>
  <c r="H14"/>
  <c r="AJ14" s="1"/>
  <c r="I10"/>
  <c r="I37"/>
  <c r="I48"/>
  <c r="I54"/>
  <c r="I51"/>
  <c r="I42"/>
  <c r="I50"/>
  <c r="I53"/>
  <c r="I38"/>
  <c r="H36"/>
  <c r="AJ36" s="1"/>
  <c r="I36"/>
  <c r="H52"/>
  <c r="AJ52" s="1"/>
  <c r="I52"/>
  <c r="H44"/>
  <c r="AJ44" s="1"/>
  <c r="I44"/>
  <c r="I40"/>
  <c r="H32"/>
  <c r="AJ32" s="1"/>
  <c r="I32"/>
  <c r="H34"/>
  <c r="AJ34" s="1"/>
  <c r="I34"/>
  <c r="H33"/>
  <c r="AJ33" s="1"/>
  <c r="I33"/>
  <c r="H35"/>
  <c r="AJ35" s="1"/>
  <c r="I43"/>
  <c r="H41"/>
  <c r="AJ41" s="1"/>
  <c r="I41"/>
  <c r="H45"/>
  <c r="AJ45" s="1"/>
  <c r="I45"/>
  <c r="H39"/>
  <c r="AJ39" s="1"/>
  <c r="I39"/>
  <c r="H47"/>
  <c r="AJ47" s="1"/>
  <c r="I47"/>
  <c r="AK49" l="1"/>
  <c r="K49"/>
  <c r="AM49" s="1"/>
  <c r="AK26"/>
  <c r="AL49"/>
  <c r="AK25"/>
  <c r="AK15"/>
  <c r="K12"/>
  <c r="AM12" s="1"/>
  <c r="J22"/>
  <c r="AL22" s="1"/>
  <c r="J20"/>
  <c r="AL20" s="1"/>
  <c r="J19"/>
  <c r="AL19" s="1"/>
  <c r="AK29"/>
  <c r="J21"/>
  <c r="AL21" s="1"/>
  <c r="J31"/>
  <c r="AL31" s="1"/>
  <c r="AK23"/>
  <c r="J17"/>
  <c r="AL17" s="1"/>
  <c r="J28"/>
  <c r="AL28" s="1"/>
  <c r="J27"/>
  <c r="K27" s="1"/>
  <c r="AK16"/>
  <c r="K16"/>
  <c r="L16" s="1"/>
  <c r="AN16" s="1"/>
  <c r="K23"/>
  <c r="AM23" s="1"/>
  <c r="K24"/>
  <c r="L24" s="1"/>
  <c r="AN24" s="1"/>
  <c r="K29"/>
  <c r="L29" s="1"/>
  <c r="K13"/>
  <c r="L13" s="1"/>
  <c r="K18"/>
  <c r="AM18" s="1"/>
  <c r="K26"/>
  <c r="AM26" s="1"/>
  <c r="K25"/>
  <c r="AM25" s="1"/>
  <c r="K15"/>
  <c r="AM15" s="1"/>
  <c r="J44"/>
  <c r="AL44" s="1"/>
  <c r="AK44"/>
  <c r="J52"/>
  <c r="AL52" s="1"/>
  <c r="AK52"/>
  <c r="J36"/>
  <c r="AL36" s="1"/>
  <c r="AK36"/>
  <c r="J38"/>
  <c r="AK38"/>
  <c r="J54"/>
  <c r="K54" s="1"/>
  <c r="AK54"/>
  <c r="J37"/>
  <c r="AK37"/>
  <c r="J47"/>
  <c r="AL47" s="1"/>
  <c r="AK47"/>
  <c r="J39"/>
  <c r="AL39" s="1"/>
  <c r="AK39"/>
  <c r="J45"/>
  <c r="AL45" s="1"/>
  <c r="AK45"/>
  <c r="J41"/>
  <c r="AL41" s="1"/>
  <c r="AK41"/>
  <c r="J43"/>
  <c r="K43" s="1"/>
  <c r="AK43"/>
  <c r="J33"/>
  <c r="AL33" s="1"/>
  <c r="AK33"/>
  <c r="J34"/>
  <c r="AL34" s="1"/>
  <c r="AK34"/>
  <c r="J32"/>
  <c r="AL32" s="1"/>
  <c r="AK32"/>
  <c r="J40"/>
  <c r="AK40"/>
  <c r="J53"/>
  <c r="AK53"/>
  <c r="J50"/>
  <c r="K50" s="1"/>
  <c r="AK50"/>
  <c r="J51"/>
  <c r="AK51"/>
  <c r="J48"/>
  <c r="AK48"/>
  <c r="J10"/>
  <c r="AK10"/>
  <c r="J35"/>
  <c r="AK35"/>
  <c r="J30"/>
  <c r="AK30"/>
  <c r="J14"/>
  <c r="AK14"/>
  <c r="J11"/>
  <c r="AK11"/>
  <c r="J9"/>
  <c r="AK9"/>
  <c r="J7"/>
  <c r="AK7"/>
  <c r="J8"/>
  <c r="AK8"/>
  <c r="AJ46"/>
  <c r="K46"/>
  <c r="J42"/>
  <c r="AK42"/>
  <c r="K31" l="1"/>
  <c r="AM31" s="1"/>
  <c r="K19"/>
  <c r="L19" s="1"/>
  <c r="AN19" s="1"/>
  <c r="K44"/>
  <c r="AM44" s="1"/>
  <c r="AL27"/>
  <c r="AM27"/>
  <c r="K17"/>
  <c r="L17" s="1"/>
  <c r="AN17" s="1"/>
  <c r="K22"/>
  <c r="AM22" s="1"/>
  <c r="K20"/>
  <c r="L20" s="1"/>
  <c r="K28"/>
  <c r="AM28" s="1"/>
  <c r="K21"/>
  <c r="AM21" s="1"/>
  <c r="L49"/>
  <c r="AN49" s="1"/>
  <c r="L23"/>
  <c r="AN23" s="1"/>
  <c r="AM29"/>
  <c r="AM24"/>
  <c r="AM13"/>
  <c r="AM16"/>
  <c r="L15"/>
  <c r="AN15" s="1"/>
  <c r="K32"/>
  <c r="AM32" s="1"/>
  <c r="L12"/>
  <c r="AN12" s="1"/>
  <c r="K45"/>
  <c r="L45" s="1"/>
  <c r="K36"/>
  <c r="L36" s="1"/>
  <c r="L25"/>
  <c r="L26"/>
  <c r="AN26" s="1"/>
  <c r="L18"/>
  <c r="P18" s="1"/>
  <c r="AR18" s="1"/>
  <c r="K52"/>
  <c r="L52" s="1"/>
  <c r="K47"/>
  <c r="L47" s="1"/>
  <c r="AN47" s="1"/>
  <c r="AN13"/>
  <c r="AN29"/>
  <c r="K41"/>
  <c r="L41" s="1"/>
  <c r="K39"/>
  <c r="AM39" s="1"/>
  <c r="K33"/>
  <c r="L33" s="1"/>
  <c r="P16"/>
  <c r="AR16" s="1"/>
  <c r="P13"/>
  <c r="AR13" s="1"/>
  <c r="K34"/>
  <c r="L34" s="1"/>
  <c r="P24"/>
  <c r="AR24" s="1"/>
  <c r="P29"/>
  <c r="AR29" s="1"/>
  <c r="AL35"/>
  <c r="K35"/>
  <c r="L35" s="1"/>
  <c r="K42"/>
  <c r="AL42"/>
  <c r="AL8"/>
  <c r="K8"/>
  <c r="AL7"/>
  <c r="K7"/>
  <c r="AL9"/>
  <c r="K9"/>
  <c r="AL11"/>
  <c r="K11"/>
  <c r="AL14"/>
  <c r="K14"/>
  <c r="AL30"/>
  <c r="K30"/>
  <c r="AL10"/>
  <c r="K10"/>
  <c r="K48"/>
  <c r="AL48"/>
  <c r="K51"/>
  <c r="AL51"/>
  <c r="AL50"/>
  <c r="K53"/>
  <c r="AL53"/>
  <c r="K40"/>
  <c r="AL40"/>
  <c r="AL43"/>
  <c r="K37"/>
  <c r="AL37"/>
  <c r="AL54"/>
  <c r="K38"/>
  <c r="AL38"/>
  <c r="L46"/>
  <c r="AM46"/>
  <c r="AM19" l="1"/>
  <c r="P19"/>
  <c r="AR19" s="1"/>
  <c r="L22"/>
  <c r="AN22" s="1"/>
  <c r="AN20"/>
  <c r="P20"/>
  <c r="AR20" s="1"/>
  <c r="AM20"/>
  <c r="L28"/>
  <c r="AN28" s="1"/>
  <c r="L21"/>
  <c r="P17"/>
  <c r="AR17" s="1"/>
  <c r="L31"/>
  <c r="L32"/>
  <c r="AN32" s="1"/>
  <c r="AM17"/>
  <c r="P12"/>
  <c r="AR12" s="1"/>
  <c r="P49"/>
  <c r="AR49" s="1"/>
  <c r="L27"/>
  <c r="AN27" s="1"/>
  <c r="P23"/>
  <c r="AR23" s="1"/>
  <c r="AM47"/>
  <c r="P15"/>
  <c r="AR15" s="1"/>
  <c r="AM36"/>
  <c r="P26"/>
  <c r="AR26" s="1"/>
  <c r="AM35"/>
  <c r="AM52"/>
  <c r="L44"/>
  <c r="AN44" s="1"/>
  <c r="AM45"/>
  <c r="AN45"/>
  <c r="P45"/>
  <c r="AR45" s="1"/>
  <c r="L39"/>
  <c r="AN52"/>
  <c r="P52"/>
  <c r="AR52" s="1"/>
  <c r="AN36"/>
  <c r="P36"/>
  <c r="AR36" s="1"/>
  <c r="AN18"/>
  <c r="AN25"/>
  <c r="P25"/>
  <c r="AR25" s="1"/>
  <c r="AM33"/>
  <c r="P47"/>
  <c r="AR47" s="1"/>
  <c r="AM41"/>
  <c r="AM34"/>
  <c r="AN35"/>
  <c r="P35"/>
  <c r="AR35" s="1"/>
  <c r="AN34"/>
  <c r="P34"/>
  <c r="AR34" s="1"/>
  <c r="AN33"/>
  <c r="P33"/>
  <c r="AR33" s="1"/>
  <c r="AN41"/>
  <c r="P41"/>
  <c r="AR41" s="1"/>
  <c r="L54"/>
  <c r="AM54"/>
  <c r="L10"/>
  <c r="AM10"/>
  <c r="L30"/>
  <c r="AM30"/>
  <c r="L14"/>
  <c r="AM14"/>
  <c r="L11"/>
  <c r="AM11"/>
  <c r="L9"/>
  <c r="AM9"/>
  <c r="L7"/>
  <c r="AM7"/>
  <c r="L8"/>
  <c r="AM8"/>
  <c r="AN46"/>
  <c r="P46"/>
  <c r="AR46" s="1"/>
  <c r="L38"/>
  <c r="AM38"/>
  <c r="L37"/>
  <c r="AM37"/>
  <c r="L43"/>
  <c r="AM43"/>
  <c r="L40"/>
  <c r="AM40"/>
  <c r="L53"/>
  <c r="AM53"/>
  <c r="L50"/>
  <c r="AM50"/>
  <c r="L51"/>
  <c r="AM51"/>
  <c r="L48"/>
  <c r="AM48"/>
  <c r="L42"/>
  <c r="AM42"/>
  <c r="P22" l="1"/>
  <c r="AR22" s="1"/>
  <c r="AN31"/>
  <c r="P28"/>
  <c r="AR28" s="1"/>
  <c r="P27"/>
  <c r="AR27" s="1"/>
  <c r="P32"/>
  <c r="AR32" s="1"/>
  <c r="AN21"/>
  <c r="P21"/>
  <c r="AR21" s="1"/>
  <c r="P31"/>
  <c r="AR31" s="1"/>
  <c r="P44"/>
  <c r="AR44" s="1"/>
  <c r="AN39"/>
  <c r="P39"/>
  <c r="AR39" s="1"/>
  <c r="P42"/>
  <c r="AR42" s="1"/>
  <c r="AN42"/>
  <c r="P48"/>
  <c r="AR48" s="1"/>
  <c r="AN48"/>
  <c r="P51"/>
  <c r="AR51" s="1"/>
  <c r="AN51"/>
  <c r="AN50"/>
  <c r="P50"/>
  <c r="AR50" s="1"/>
  <c r="AN53"/>
  <c r="P53"/>
  <c r="AR53" s="1"/>
  <c r="AN40"/>
  <c r="P40"/>
  <c r="AR40" s="1"/>
  <c r="AN43"/>
  <c r="P43"/>
  <c r="AR43" s="1"/>
  <c r="P37"/>
  <c r="AR37" s="1"/>
  <c r="AN37"/>
  <c r="P38"/>
  <c r="AR38" s="1"/>
  <c r="AN38"/>
  <c r="AN8"/>
  <c r="P8"/>
  <c r="AR8" s="1"/>
  <c r="AN7"/>
  <c r="P7"/>
  <c r="AN9"/>
  <c r="P9"/>
  <c r="AR9" s="1"/>
  <c r="AN11"/>
  <c r="P11"/>
  <c r="AR11" s="1"/>
  <c r="AN14"/>
  <c r="P14"/>
  <c r="AR14" s="1"/>
  <c r="AN30"/>
  <c r="P30"/>
  <c r="AR30" s="1"/>
  <c r="AN10"/>
  <c r="P10"/>
  <c r="AR10" s="1"/>
  <c r="AN54"/>
  <c r="P54"/>
  <c r="AR54" s="1"/>
  <c r="AR7" l="1"/>
  <c r="AS5" l="1"/>
</calcChain>
</file>

<file path=xl/sharedStrings.xml><?xml version="1.0" encoding="utf-8"?>
<sst xmlns="http://schemas.openxmlformats.org/spreadsheetml/2006/main" count="257" uniqueCount="180">
  <si>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</si>
  <si>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</si>
  <si>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</si>
  <si>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</si>
  <si>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</si>
  <si>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</si>
  <si>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</si>
  <si>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</si>
  <si>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</si>
  <si>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</si>
  <si>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</si>
  <si>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</si>
  <si>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</si>
  <si>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</si>
  <si>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</si>
  <si>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</si>
  <si>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</si>
  <si>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</si>
  <si>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</si>
  <si>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</si>
  <si>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</si>
  <si>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</si>
  <si>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</si>
  <si>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</si>
  <si>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</si>
  <si>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</si>
  <si>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</si>
  <si>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</si>
  <si>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</si>
  <si>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</si>
  <si>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</si>
  <si>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</si>
  <si>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</si>
  <si>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</si>
  <si>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</si>
  <si>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</si>
  <si>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</si>
  <si>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</si>
  <si>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</si>
  <si>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</si>
  <si>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</si>
  <si>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</si>
  <si>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</si>
  <si>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</si>
  <si>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</si>
  <si>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</si>
  <si>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</si>
  <si>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</si>
  <si>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</si>
  <si>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</si>
  <si>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</si>
  <si>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</si>
  <si>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</si>
  <si>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</si>
  <si>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</si>
  <si>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</si>
  <si>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</si>
  <si>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</si>
  <si>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</si>
  <si>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</si>
  <si>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</si>
  <si>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</si>
  <si>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</si>
  <si>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</si>
  <si>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</si>
  <si>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</si>
  <si>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</si>
  <si>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</si>
  <si>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</si>
  <si>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</si>
  <si>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</si>
  <si>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</si>
  <si>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</si>
  <si>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</si>
  <si>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</si>
  <si>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</si>
  <si>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</si>
  <si>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</si>
  <si>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</si>
  <si>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</si>
  <si>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</si>
  <si>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t>Total Amount Rs.</t>
  </si>
  <si>
    <t>Rest units :</t>
  </si>
  <si>
    <t>2nd 100: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</si>
  <si>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</si>
  <si>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</si>
  <si>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</si>
  <si>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</si>
  <si>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</si>
  <si>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</si>
  <si>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</si>
  <si>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</si>
  <si>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</si>
  <si>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</si>
  <si>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</si>
  <si>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</si>
  <si>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</si>
  <si>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</si>
  <si>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</si>
  <si>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</si>
  <si>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</si>
  <si>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</si>
  <si>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</si>
  <si>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</si>
  <si>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</si>
  <si>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</si>
  <si>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</si>
  <si>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</si>
  <si>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</si>
  <si>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</si>
  <si>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</si>
  <si>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</si>
  <si>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</si>
  <si>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</si>
  <si>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</si>
  <si>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Pankaj Sarkar</t>
  </si>
  <si>
    <t>Nripanka Bora</t>
  </si>
  <si>
    <t>Kamaljit Chirom</t>
  </si>
  <si>
    <t>Shri. Asif Ahmed</t>
  </si>
  <si>
    <r>
      <rPr>
        <b/>
        <sz val="11"/>
        <rFont val="Calibri"/>
        <family val="2"/>
        <scheme val="minor"/>
      </rPr>
      <t>Tariff:</t>
    </r>
    <r>
      <rPr>
        <sz val="11"/>
        <rFont val="Calibri"/>
        <family val="2"/>
        <scheme val="minor"/>
      </rPr>
      <t xml:space="preserve">         </t>
    </r>
    <r>
      <rPr>
        <sz val="9"/>
        <rFont val="Calibri"/>
        <family val="2"/>
        <scheme val="minor"/>
      </rPr>
      <t>1st 100:</t>
    </r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</si>
  <si>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</si>
  <si>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</si>
  <si>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</si>
  <si>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</si>
  <si>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</si>
  <si>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</si>
  <si>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</si>
  <si>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</si>
  <si>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</si>
  <si>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</si>
  <si>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</si>
  <si>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</si>
  <si>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</si>
  <si>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</si>
  <si>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</si>
  <si>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</si>
  <si>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</si>
  <si>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</si>
  <si>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</si>
  <si>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</si>
  <si>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</si>
  <si>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</si>
  <si>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</si>
  <si>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</si>
  <si>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</si>
  <si>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</si>
  <si>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</si>
  <si>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</si>
  <si>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</si>
  <si>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</si>
  <si>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</si>
  <si>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</si>
  <si>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</si>
  <si>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</si>
  <si>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</si>
  <si>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</si>
  <si>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</si>
  <si>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</si>
  <si>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</si>
  <si>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</si>
  <si>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</si>
  <si>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</si>
  <si>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</si>
  <si>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</si>
  <si>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</si>
  <si>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</si>
  <si>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</si>
  <si>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</si>
  <si>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</si>
  <si>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</si>
  <si>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</si>
  <si>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</si>
  <si>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</si>
  <si>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</si>
  <si>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</si>
  <si>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</si>
  <si>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</si>
  <si>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</si>
  <si>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April '2019</t>
  </si>
  <si>
    <t>042019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</si>
</sst>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167" fontId="11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hidden="1"/>
    </xf>
    <xf numFmtId="167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hidden="1"/>
    </xf>
    <xf numFmtId="167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7" fontId="12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49" fontId="16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7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71" fontId="1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/>
    <xf numFmtId="164" fontId="13" fillId="0" borderId="0" xfId="0" applyNumberFormat="1" applyFont="1" applyAlignment="1">
      <alignment horizontal="left"/>
    </xf>
    <xf numFmtId="167" fontId="20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9" fillId="0" borderId="0" xfId="0" applyNumberFormat="1" applyFont="1" applyFill="1" applyBorder="1" applyAlignment="1">
      <alignment vertical="center" wrapText="1"/>
    </xf>
    <xf numFmtId="164" fontId="19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13" fillId="0" borderId="0" xfId="0" applyNumberFormat="1" applyFont="1" applyAlignment="1">
      <alignment horizontal="center"/>
    </xf>
    <xf numFmtId="0" fontId="13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 wrapText="1"/>
    </xf>
    <xf numFmtId="167" fontId="6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3" xfId="0" applyFont="1" applyBorder="1"/>
    <xf numFmtId="0" fontId="2" fillId="0" borderId="0" xfId="0" applyFont="1"/>
    <xf numFmtId="171" fontId="3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3" fontId="15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2" fontId="25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 wrapText="1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workbookViewId="0">
      <selection activeCell="W11" sqref="W11"/>
    </sheetView>
  </sheetViews>
  <sheetFormatPr defaultRowHeight="15"/>
  <cols>
    <col min="1" max="1" width="18.85546875" customWidth="1"/>
    <col min="2" max="2" width="6" customWidth="1"/>
    <col min="3" max="3" width="10.140625" customWidth="1"/>
    <col min="4" max="4" width="10.85546875" customWidth="1"/>
    <col min="5" max="5" width="13.5703125" customWidth="1"/>
    <col min="6" max="6" width="0.140625" hidden="1" customWidth="1"/>
    <col min="7" max="7" width="8.7109375" hidden="1" customWidth="1"/>
    <col min="8" max="8" width="10.28515625" hidden="1" customWidth="1"/>
    <col min="9" max="9" width="9.140625" hidden="1" customWidth="1"/>
    <col min="10" max="10" width="0.140625" hidden="1" customWidth="1"/>
    <col min="11" max="11" width="11" customWidth="1"/>
    <col min="12" max="12" width="11.42578125" customWidth="1"/>
    <col min="13" max="13" width="10.28515625" customWidth="1"/>
    <col min="15" max="15" width="9.42578125" bestFit="1" customWidth="1"/>
    <col min="16" max="16" width="12.140625" customWidth="1"/>
    <col min="17" max="17" width="15.140625" customWidth="1"/>
    <col min="18" max="18" width="10.28515625" customWidth="1"/>
    <col min="19" max="19" width="9.7109375" customWidth="1"/>
    <col min="29" max="29" width="19.28515625" customWidth="1"/>
    <col min="30" max="30" width="8.42578125" customWidth="1"/>
    <col min="31" max="31" width="7.140625" customWidth="1"/>
    <col min="32" max="32" width="7.28515625" customWidth="1"/>
    <col min="33" max="33" width="7.7109375" customWidth="1"/>
    <col min="34" max="34" width="0.140625" customWidth="1"/>
    <col min="35" max="35" width="6.5703125" hidden="1" customWidth="1"/>
    <col min="36" max="36" width="8.140625" hidden="1" customWidth="1"/>
    <col min="37" max="37" width="7.85546875" hidden="1" customWidth="1"/>
    <col min="38" max="38" width="7.7109375" hidden="1" customWidth="1"/>
    <col min="39" max="39" width="0.28515625" customWidth="1"/>
    <col min="40" max="40" width="7.5703125" customWidth="1"/>
    <col min="41" max="41" width="8.85546875" customWidth="1"/>
    <col min="42" max="42" width="8.28515625" customWidth="1"/>
    <col min="43" max="44" width="8.5703125" customWidth="1"/>
    <col min="45" max="45" width="12.140625" customWidth="1"/>
  </cols>
  <sheetData>
    <row r="1" spans="1:46" ht="23.25" customHeight="1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2"/>
      <c r="U1" s="2"/>
      <c r="V1" s="2"/>
      <c r="W1" s="2"/>
      <c r="X1" s="2"/>
      <c r="Y1" s="2"/>
      <c r="Z1" s="2"/>
      <c r="AA1" s="2"/>
      <c r="AB1" s="2"/>
      <c r="AC1" s="87" t="s">
        <v>26</v>
      </c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58"/>
    </row>
    <row r="2" spans="1:46" ht="21.75" customHeight="1">
      <c r="A2" s="3" t="s">
        <v>1</v>
      </c>
      <c r="B2" s="4"/>
      <c r="C2" s="4"/>
      <c r="D2" s="4"/>
      <c r="F2" s="5"/>
      <c r="G2" s="4"/>
      <c r="H2" s="43"/>
      <c r="I2" s="5"/>
      <c r="J2" s="4"/>
      <c r="K2" s="4"/>
      <c r="L2" t="s">
        <v>28</v>
      </c>
      <c r="M2" s="4"/>
      <c r="N2" s="4"/>
      <c r="O2" s="43">
        <v>100</v>
      </c>
      <c r="Q2" s="4" t="s">
        <v>169</v>
      </c>
      <c r="R2" s="73" t="s">
        <v>179</v>
      </c>
      <c r="S2" s="1"/>
      <c r="T2" s="6"/>
      <c r="U2" s="6"/>
      <c r="V2" s="6"/>
      <c r="W2" s="2"/>
      <c r="X2" s="2"/>
      <c r="Y2" s="2"/>
      <c r="Z2" s="2"/>
      <c r="AA2" s="2"/>
      <c r="AB2" s="2"/>
      <c r="AC2" s="3" t="s">
        <v>1</v>
      </c>
      <c r="AD2" s="4"/>
      <c r="AE2" s="4"/>
      <c r="AF2" s="4"/>
      <c r="AG2" s="4"/>
      <c r="AH2" s="4"/>
      <c r="AI2" s="5"/>
      <c r="AJ2" s="4"/>
      <c r="AK2" s="43"/>
      <c r="AL2" s="5"/>
      <c r="AM2" s="4"/>
      <c r="AN2" s="4"/>
      <c r="AO2" s="81" t="s">
        <v>28</v>
      </c>
      <c r="AP2" s="4"/>
      <c r="AQ2" s="4"/>
      <c r="AR2" s="82">
        <f>O2</f>
        <v>100</v>
      </c>
      <c r="AS2" s="4"/>
      <c r="AT2" s="1"/>
    </row>
    <row r="3" spans="1:46" ht="26.25" customHeight="1">
      <c r="A3" s="47" t="s">
        <v>84</v>
      </c>
      <c r="B3" s="48">
        <v>3.7</v>
      </c>
      <c r="C3" s="98" t="s">
        <v>2</v>
      </c>
      <c r="D3" s="98"/>
      <c r="E3" s="55">
        <v>4.2</v>
      </c>
      <c r="G3" s="50"/>
      <c r="H3" s="51"/>
      <c r="I3" s="5"/>
      <c r="J3" s="4"/>
      <c r="K3" s="4"/>
      <c r="L3" s="52" t="s">
        <v>29</v>
      </c>
      <c r="M3" s="85">
        <v>43593</v>
      </c>
      <c r="N3" s="4"/>
      <c r="O3" s="93"/>
      <c r="P3" s="93"/>
      <c r="Q3" s="7"/>
      <c r="R3" s="7"/>
      <c r="S3" s="1"/>
      <c r="T3" s="8"/>
      <c r="U3" s="9"/>
      <c r="V3" s="10"/>
      <c r="W3" s="2"/>
      <c r="X3" s="2"/>
      <c r="Y3" s="2"/>
      <c r="Z3" s="2"/>
      <c r="AA3" s="2"/>
      <c r="AB3" s="2"/>
      <c r="AC3" s="61" t="s">
        <v>119</v>
      </c>
      <c r="AD3" s="44">
        <f>B3</f>
        <v>3.7</v>
      </c>
      <c r="AE3" s="57" t="s">
        <v>83</v>
      </c>
      <c r="AF3" s="74">
        <f>E3</f>
        <v>4.2</v>
      </c>
      <c r="AG3" s="4"/>
      <c r="AH3" s="55">
        <v>3.75</v>
      </c>
      <c r="AI3" s="4"/>
      <c r="AJ3" s="50"/>
      <c r="AK3" s="66"/>
      <c r="AL3" s="5"/>
      <c r="AM3" s="4"/>
      <c r="AN3" s="4"/>
      <c r="AO3" s="4"/>
      <c r="AP3" s="4"/>
      <c r="AQ3" s="59" t="s">
        <v>29</v>
      </c>
      <c r="AR3" s="86">
        <f>M3</f>
        <v>43593</v>
      </c>
      <c r="AS3" s="65"/>
      <c r="AT3" s="1"/>
    </row>
    <row r="4" spans="1:46" ht="19.5" customHeight="1">
      <c r="A4" s="5" t="s">
        <v>24</v>
      </c>
      <c r="B4" s="44">
        <v>5.7</v>
      </c>
      <c r="D4" s="11"/>
      <c r="E4" s="12"/>
      <c r="F4" s="88"/>
      <c r="G4" s="88"/>
      <c r="H4" s="4"/>
      <c r="I4" s="4"/>
      <c r="K4" s="90" t="s">
        <v>3</v>
      </c>
      <c r="L4" s="90"/>
      <c r="M4" s="90"/>
      <c r="N4" s="91" t="s">
        <v>178</v>
      </c>
      <c r="O4" s="91"/>
      <c r="Q4" s="96"/>
      <c r="R4" s="96"/>
      <c r="S4" s="49"/>
      <c r="T4" s="2"/>
      <c r="U4" s="9"/>
      <c r="V4" s="10"/>
      <c r="W4" s="2"/>
      <c r="X4" s="2"/>
      <c r="Y4" s="2"/>
      <c r="Z4" s="2"/>
      <c r="AA4" s="2"/>
      <c r="AB4" s="2"/>
      <c r="AC4" s="62" t="s">
        <v>82</v>
      </c>
      <c r="AD4" s="44">
        <f>B4</f>
        <v>5.7</v>
      </c>
      <c r="AE4" s="4"/>
      <c r="AF4" s="4"/>
      <c r="AG4" s="11"/>
      <c r="AH4" s="12"/>
      <c r="AI4" s="88"/>
      <c r="AJ4" s="88"/>
      <c r="AK4" s="4"/>
      <c r="AL4" s="4"/>
      <c r="AM4" s="4"/>
      <c r="AN4" s="90" t="s">
        <v>3</v>
      </c>
      <c r="AO4" s="90"/>
      <c r="AP4" s="90"/>
      <c r="AQ4" s="90"/>
      <c r="AR4" s="97" t="str">
        <f>N4</f>
        <v>April '2019</v>
      </c>
      <c r="AS4" s="97"/>
      <c r="AT4" s="49"/>
    </row>
    <row r="5" spans="1:46" ht="33" customHeight="1">
      <c r="A5" s="46" t="s">
        <v>79</v>
      </c>
      <c r="B5" s="54" t="s">
        <v>80</v>
      </c>
      <c r="C5" s="54"/>
      <c r="D5" s="54"/>
      <c r="E5" s="54"/>
      <c r="F5" s="53"/>
      <c r="G5" s="45"/>
      <c r="H5" s="4"/>
      <c r="I5" s="4"/>
      <c r="K5" s="32"/>
      <c r="L5" s="42"/>
      <c r="M5" s="33"/>
      <c r="N5" s="32"/>
      <c r="O5" s="4"/>
      <c r="P5" s="4"/>
      <c r="Q5" s="4"/>
      <c r="R5" s="4"/>
      <c r="S5" s="1"/>
      <c r="T5" s="2"/>
      <c r="U5" s="9"/>
      <c r="V5" s="10"/>
      <c r="W5" s="2"/>
      <c r="X5" s="2"/>
      <c r="Y5" s="2"/>
      <c r="Z5" s="2"/>
      <c r="AA5" s="2"/>
      <c r="AB5" s="2"/>
      <c r="AC5" s="63" t="s">
        <v>79</v>
      </c>
      <c r="AD5" s="64" t="s">
        <v>80</v>
      </c>
      <c r="AE5" s="64"/>
      <c r="AF5" s="54"/>
      <c r="AG5" s="54"/>
      <c r="AH5" s="54"/>
      <c r="AI5" s="53"/>
      <c r="AJ5" s="45"/>
      <c r="AK5" s="4"/>
      <c r="AL5" s="4"/>
      <c r="AM5" s="4"/>
      <c r="AN5" s="32"/>
      <c r="AO5" s="42"/>
      <c r="AP5" s="33"/>
      <c r="AQ5" s="89" t="s">
        <v>81</v>
      </c>
      <c r="AR5" s="89"/>
      <c r="AS5" s="49" t="e">
        <f>#REF!</f>
        <v>#REF!</v>
      </c>
      <c r="AT5" s="1"/>
    </row>
    <row r="6" spans="1:46" ht="44.25" customHeight="1">
      <c r="A6" s="78" t="s">
        <v>85</v>
      </c>
      <c r="B6" s="75" t="s">
        <v>4</v>
      </c>
      <c r="C6" s="13" t="s">
        <v>0</v>
      </c>
      <c r="D6" s="13" t="s">
        <v>5</v>
      </c>
      <c r="E6" s="13" t="s">
        <v>6</v>
      </c>
      <c r="F6" s="13" t="s">
        <v>74</v>
      </c>
      <c r="G6" s="13" t="s">
        <v>7</v>
      </c>
      <c r="H6" s="13" t="s">
        <v>75</v>
      </c>
      <c r="I6" s="13" t="s">
        <v>8</v>
      </c>
      <c r="J6" s="13" t="s">
        <v>76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94" t="s">
        <v>25</v>
      </c>
      <c r="S6" s="95"/>
      <c r="T6" s="99" t="s">
        <v>16</v>
      </c>
      <c r="U6" s="100" t="s">
        <v>17</v>
      </c>
      <c r="V6" s="100" t="s">
        <v>18</v>
      </c>
      <c r="W6" s="100" t="s">
        <v>19</v>
      </c>
      <c r="X6" s="100" t="s">
        <v>20</v>
      </c>
      <c r="Y6" s="100" t="s">
        <v>21</v>
      </c>
      <c r="Z6" s="14"/>
      <c r="AA6" s="6"/>
      <c r="AB6" s="6"/>
      <c r="AC6" s="67" t="s">
        <v>85</v>
      </c>
      <c r="AD6" s="56" t="s">
        <v>4</v>
      </c>
      <c r="AE6" s="13" t="s">
        <v>0</v>
      </c>
      <c r="AF6" s="13" t="s">
        <v>5</v>
      </c>
      <c r="AG6" s="13" t="s">
        <v>6</v>
      </c>
      <c r="AH6" s="13" t="s">
        <v>74</v>
      </c>
      <c r="AI6" s="13" t="s">
        <v>7</v>
      </c>
      <c r="AJ6" s="13" t="s">
        <v>75</v>
      </c>
      <c r="AK6" s="13" t="s">
        <v>8</v>
      </c>
      <c r="AL6" s="13" t="s">
        <v>76</v>
      </c>
      <c r="AM6" s="13" t="s">
        <v>9</v>
      </c>
      <c r="AN6" s="13" t="s">
        <v>10</v>
      </c>
      <c r="AO6" s="13" t="s">
        <v>11</v>
      </c>
      <c r="AP6" s="13" t="s">
        <v>12</v>
      </c>
      <c r="AQ6" s="13" t="s">
        <v>13</v>
      </c>
      <c r="AR6" s="13" t="s">
        <v>14</v>
      </c>
      <c r="AS6" s="13" t="s">
        <v>15</v>
      </c>
    </row>
    <row r="7" spans="1:46" ht="15" customHeight="1">
      <c r="A7" s="79" t="s">
        <v>86</v>
      </c>
      <c r="B7" s="76" t="s">
        <v>23</v>
      </c>
      <c r="C7" s="15">
        <v>4485</v>
      </c>
      <c r="D7" s="15">
        <v>4426</v>
      </c>
      <c r="E7" s="15">
        <f>IF((C7&gt;D7),(C7-D7),(0))/1</f>
        <v>59</v>
      </c>
      <c r="F7" s="16">
        <f t="shared" ref="F7:F31" si="0">IF((E7&gt;100),(100*U7), (E7*U7))</f>
        <v>218.3</v>
      </c>
      <c r="G7" s="17">
        <f t="shared" ref="G7:G31" si="1">IF((E7&gt;100),(E7-100),(0))</f>
        <v>0</v>
      </c>
      <c r="H7" s="18">
        <f>IF((G7&gt;100),(100*V7),(G7*V7))</f>
        <v>0</v>
      </c>
      <c r="I7" s="19">
        <f>IF((G7&gt;100),(G7-100),(0))</f>
        <v>0</v>
      </c>
      <c r="J7" s="16">
        <f t="shared" ref="J7:J31" si="2">IF((I7&gt;0),(I7*W7),(0))</f>
        <v>0</v>
      </c>
      <c r="K7" s="16">
        <f>(F7+H7+J7)*1</f>
        <v>218.3</v>
      </c>
      <c r="L7" s="16">
        <f>K7</f>
        <v>218.3</v>
      </c>
      <c r="M7" s="20">
        <f>IF((Y7&gt;0),Y7,130)</f>
        <v>100</v>
      </c>
      <c r="N7" s="16">
        <f>IF((M7&gt;0),0,(M7+O7))</f>
        <v>0</v>
      </c>
      <c r="O7" s="16">
        <v>0</v>
      </c>
      <c r="P7" s="16">
        <f>IF((L7&gt;0),(L7+M7+O7),(M7)+(O7))</f>
        <v>318.3</v>
      </c>
      <c r="Q7" s="21" t="s">
        <v>22</v>
      </c>
      <c r="R7" s="71" t="s">
        <v>121</v>
      </c>
      <c r="S7" s="83" t="str">
        <f>R2</f>
        <v>042019</v>
      </c>
      <c r="T7" s="101"/>
      <c r="U7" s="102">
        <v>3.7</v>
      </c>
      <c r="V7" s="103">
        <v>4.2</v>
      </c>
      <c r="W7" s="102">
        <v>5.7</v>
      </c>
      <c r="X7" s="102">
        <v>50</v>
      </c>
      <c r="Y7" s="102">
        <f>2*X7</f>
        <v>100</v>
      </c>
      <c r="Z7" s="22"/>
      <c r="AA7" s="2"/>
      <c r="AB7" s="2"/>
      <c r="AC7" s="68" t="str">
        <f>A7</f>
        <v>Dr. Rajnit Seal</v>
      </c>
      <c r="AD7" s="60" t="str">
        <f>B7</f>
        <v>BH-I/1</v>
      </c>
      <c r="AE7" s="15">
        <f t="shared" ref="AE7:AK7" si="3">C7</f>
        <v>4485</v>
      </c>
      <c r="AF7" s="15">
        <f t="shared" si="3"/>
        <v>4426</v>
      </c>
      <c r="AG7" s="15">
        <f t="shared" si="3"/>
        <v>59</v>
      </c>
      <c r="AH7" s="16">
        <f t="shared" si="3"/>
        <v>218.3</v>
      </c>
      <c r="AI7" s="15">
        <f t="shared" si="3"/>
        <v>0</v>
      </c>
      <c r="AJ7" s="16">
        <f t="shared" si="3"/>
        <v>0</v>
      </c>
      <c r="AK7" s="15">
        <f t="shared" si="3"/>
        <v>0</v>
      </c>
      <c r="AL7" s="16">
        <f t="shared" ref="AL7:AS22" si="4">J7</f>
        <v>0</v>
      </c>
      <c r="AM7" s="15">
        <f t="shared" si="4"/>
        <v>218.3</v>
      </c>
      <c r="AN7" s="16">
        <f t="shared" si="4"/>
        <v>218.3</v>
      </c>
      <c r="AO7" s="16">
        <f t="shared" si="4"/>
        <v>100</v>
      </c>
      <c r="AP7" s="16">
        <f t="shared" si="4"/>
        <v>0</v>
      </c>
      <c r="AQ7" s="16">
        <f t="shared" si="4"/>
        <v>0</v>
      </c>
      <c r="AR7" s="16">
        <f t="shared" si="4"/>
        <v>318.3</v>
      </c>
      <c r="AS7" s="69" t="str">
        <f t="shared" si="4"/>
        <v>Nil</v>
      </c>
    </row>
    <row r="8" spans="1:46">
      <c r="A8" s="80" t="s">
        <v>87</v>
      </c>
      <c r="B8" s="77" t="s">
        <v>27</v>
      </c>
      <c r="C8" s="23">
        <v>5675</v>
      </c>
      <c r="D8" s="23">
        <v>5439</v>
      </c>
      <c r="E8" s="23">
        <f t="shared" ref="E8:E30" si="5">IF((C8&gt;D8),(C8-D8),(0))/1</f>
        <v>236</v>
      </c>
      <c r="F8" s="24">
        <f t="shared" si="0"/>
        <v>370</v>
      </c>
      <c r="G8" s="25">
        <f t="shared" si="1"/>
        <v>136</v>
      </c>
      <c r="H8" s="26">
        <f t="shared" ref="H8:H31" si="6">IF((G8&gt;100),(100*V8),(G8*V8))</f>
        <v>420</v>
      </c>
      <c r="I8" s="27">
        <f t="shared" ref="I8:I31" si="7">IF((G8&gt;100),(G8-100),(0))</f>
        <v>36</v>
      </c>
      <c r="J8" s="24">
        <f t="shared" si="2"/>
        <v>205.20000000000002</v>
      </c>
      <c r="K8" s="24">
        <f t="shared" ref="K8:K30" si="8">(F8+H8+J8)*1</f>
        <v>995.2</v>
      </c>
      <c r="L8" s="24">
        <f t="shared" ref="L8:L31" si="9">K8</f>
        <v>995.2</v>
      </c>
      <c r="M8" s="28">
        <f t="shared" ref="M8:M31" si="10">IF((Y8&gt;0),Y8,130)</f>
        <v>100</v>
      </c>
      <c r="N8" s="24">
        <f t="shared" ref="N8:N31" si="11">IF((E8&gt;0),0,(Y8))</f>
        <v>0</v>
      </c>
      <c r="O8" s="24">
        <v>0</v>
      </c>
      <c r="P8" s="24">
        <f t="shared" ref="P8:P31" si="12">IF((L8&gt;0),(L8+M8+O8),(M8)+(O8))</f>
        <v>1095.2</v>
      </c>
      <c r="Q8" s="29" t="s">
        <v>22</v>
      </c>
      <c r="R8" s="72" t="s">
        <v>122</v>
      </c>
      <c r="S8" s="84" t="str">
        <f>R2</f>
        <v>042019</v>
      </c>
      <c r="T8" s="101"/>
      <c r="U8" s="102">
        <v>3.7</v>
      </c>
      <c r="V8" s="103">
        <v>4.2</v>
      </c>
      <c r="W8" s="102">
        <v>5.7</v>
      </c>
      <c r="X8" s="102">
        <v>50</v>
      </c>
      <c r="Y8" s="102">
        <f t="shared" ref="Y8:Y54" si="13">2*X8</f>
        <v>100</v>
      </c>
      <c r="Z8" s="22"/>
      <c r="AA8" s="2"/>
      <c r="AB8" s="2"/>
      <c r="AC8" s="68" t="str">
        <f t="shared" ref="AC8:AC54" si="14">A8</f>
        <v>My Café</v>
      </c>
      <c r="AD8" s="23" t="str">
        <f t="shared" ref="AD8:AD54" si="15">B8</f>
        <v>BH-I/2</v>
      </c>
      <c r="AE8" s="23">
        <f t="shared" ref="AE8:AE54" si="16">C8</f>
        <v>5675</v>
      </c>
      <c r="AF8" s="23">
        <f t="shared" ref="AF8:AF54" si="17">D8</f>
        <v>5439</v>
      </c>
      <c r="AG8" s="23">
        <f t="shared" ref="AG8:AG54" si="18">E8</f>
        <v>236</v>
      </c>
      <c r="AH8" s="24">
        <f t="shared" ref="AH8:AH54" si="19">F8</f>
        <v>370</v>
      </c>
      <c r="AI8" s="23">
        <f t="shared" ref="AI8:AI54" si="20">G8</f>
        <v>136</v>
      </c>
      <c r="AJ8" s="24">
        <f t="shared" ref="AJ8:AJ54" si="21">H8</f>
        <v>420</v>
      </c>
      <c r="AK8" s="23">
        <f t="shared" ref="AK8:AK54" si="22">I8</f>
        <v>36</v>
      </c>
      <c r="AL8" s="24">
        <f t="shared" si="4"/>
        <v>205.20000000000002</v>
      </c>
      <c r="AM8" s="23">
        <f t="shared" si="4"/>
        <v>995.2</v>
      </c>
      <c r="AN8" s="24">
        <f t="shared" si="4"/>
        <v>995.2</v>
      </c>
      <c r="AO8" s="24">
        <f t="shared" si="4"/>
        <v>100</v>
      </c>
      <c r="AP8" s="24">
        <f t="shared" si="4"/>
        <v>0</v>
      </c>
      <c r="AQ8" s="24">
        <f t="shared" si="4"/>
        <v>0</v>
      </c>
      <c r="AR8" s="24">
        <f t="shared" si="4"/>
        <v>1095.2</v>
      </c>
      <c r="AS8" s="70" t="str">
        <f t="shared" si="4"/>
        <v>Nil</v>
      </c>
    </row>
    <row r="9" spans="1:46">
      <c r="A9" s="80" t="s">
        <v>87</v>
      </c>
      <c r="B9" s="77" t="s">
        <v>30</v>
      </c>
      <c r="C9" s="30">
        <v>5838</v>
      </c>
      <c r="D9" s="30">
        <v>5629</v>
      </c>
      <c r="E9" s="23">
        <f t="shared" si="5"/>
        <v>209</v>
      </c>
      <c r="F9" s="24">
        <f t="shared" si="0"/>
        <v>370</v>
      </c>
      <c r="G9" s="25">
        <f t="shared" si="1"/>
        <v>109</v>
      </c>
      <c r="H9" s="26">
        <f t="shared" si="6"/>
        <v>420</v>
      </c>
      <c r="I9" s="27">
        <f t="shared" si="7"/>
        <v>9</v>
      </c>
      <c r="J9" s="24">
        <f t="shared" si="2"/>
        <v>51.300000000000004</v>
      </c>
      <c r="K9" s="24">
        <f t="shared" si="8"/>
        <v>841.3</v>
      </c>
      <c r="L9" s="24">
        <f t="shared" si="9"/>
        <v>841.3</v>
      </c>
      <c r="M9" s="28">
        <f t="shared" si="10"/>
        <v>100</v>
      </c>
      <c r="N9" s="24">
        <f t="shared" si="11"/>
        <v>0</v>
      </c>
      <c r="O9" s="24">
        <v>0</v>
      </c>
      <c r="P9" s="24">
        <f t="shared" si="12"/>
        <v>941.3</v>
      </c>
      <c r="Q9" s="29" t="s">
        <v>22</v>
      </c>
      <c r="R9" s="72" t="s">
        <v>123</v>
      </c>
      <c r="S9" s="84" t="str">
        <f>R2</f>
        <v>042019</v>
      </c>
      <c r="T9" s="101"/>
      <c r="U9" s="102">
        <v>3.7</v>
      </c>
      <c r="V9" s="103">
        <v>4.2</v>
      </c>
      <c r="W9" s="102">
        <v>5.7</v>
      </c>
      <c r="X9" s="102">
        <v>50</v>
      </c>
      <c r="Y9" s="102">
        <f t="shared" si="13"/>
        <v>100</v>
      </c>
      <c r="Z9" s="22"/>
      <c r="AA9" s="31"/>
      <c r="AB9" s="2"/>
      <c r="AC9" s="68" t="str">
        <f t="shared" si="14"/>
        <v>My Café</v>
      </c>
      <c r="AD9" s="23" t="str">
        <f t="shared" si="15"/>
        <v>BH-I/3</v>
      </c>
      <c r="AE9" s="23">
        <f t="shared" si="16"/>
        <v>5838</v>
      </c>
      <c r="AF9" s="23">
        <f t="shared" si="17"/>
        <v>5629</v>
      </c>
      <c r="AG9" s="23">
        <f t="shared" si="18"/>
        <v>209</v>
      </c>
      <c r="AH9" s="24">
        <f t="shared" si="19"/>
        <v>370</v>
      </c>
      <c r="AI9" s="23">
        <f t="shared" si="20"/>
        <v>109</v>
      </c>
      <c r="AJ9" s="24">
        <f t="shared" si="21"/>
        <v>420</v>
      </c>
      <c r="AK9" s="23">
        <f t="shared" si="22"/>
        <v>9</v>
      </c>
      <c r="AL9" s="24">
        <f t="shared" si="4"/>
        <v>51.300000000000004</v>
      </c>
      <c r="AM9" s="23">
        <f t="shared" si="4"/>
        <v>841.3</v>
      </c>
      <c r="AN9" s="24">
        <f t="shared" si="4"/>
        <v>841.3</v>
      </c>
      <c r="AO9" s="24">
        <f t="shared" si="4"/>
        <v>100</v>
      </c>
      <c r="AP9" s="24">
        <f t="shared" si="4"/>
        <v>0</v>
      </c>
      <c r="AQ9" s="24">
        <f t="shared" si="4"/>
        <v>0</v>
      </c>
      <c r="AR9" s="24">
        <f t="shared" si="4"/>
        <v>941.3</v>
      </c>
      <c r="AS9" s="70" t="str">
        <f t="shared" si="4"/>
        <v>Nil</v>
      </c>
    </row>
    <row r="10" spans="1:46">
      <c r="A10" s="80" t="s">
        <v>88</v>
      </c>
      <c r="B10" s="77" t="s">
        <v>31</v>
      </c>
      <c r="C10" s="23">
        <v>2777</v>
      </c>
      <c r="D10" s="23">
        <v>2610</v>
      </c>
      <c r="E10" s="23">
        <f t="shared" si="5"/>
        <v>167</v>
      </c>
      <c r="F10" s="24">
        <f t="shared" si="0"/>
        <v>370</v>
      </c>
      <c r="G10" s="25">
        <f t="shared" si="1"/>
        <v>67</v>
      </c>
      <c r="H10" s="26">
        <f t="shared" si="6"/>
        <v>281.40000000000003</v>
      </c>
      <c r="I10" s="27">
        <f t="shared" si="7"/>
        <v>0</v>
      </c>
      <c r="J10" s="24">
        <f t="shared" si="2"/>
        <v>0</v>
      </c>
      <c r="K10" s="24">
        <f t="shared" si="8"/>
        <v>651.40000000000009</v>
      </c>
      <c r="L10" s="24">
        <f t="shared" si="9"/>
        <v>651.40000000000009</v>
      </c>
      <c r="M10" s="28">
        <f t="shared" si="10"/>
        <v>100</v>
      </c>
      <c r="N10" s="24">
        <f t="shared" si="11"/>
        <v>0</v>
      </c>
      <c r="O10" s="24">
        <v>0</v>
      </c>
      <c r="P10" s="24">
        <f t="shared" si="12"/>
        <v>751.40000000000009</v>
      </c>
      <c r="Q10" s="29" t="s">
        <v>22</v>
      </c>
      <c r="R10" s="72" t="s">
        <v>124</v>
      </c>
      <c r="S10" s="84" t="str">
        <f>R2</f>
        <v>042019</v>
      </c>
      <c r="T10" s="101"/>
      <c r="U10" s="102">
        <v>3.7</v>
      </c>
      <c r="V10" s="103">
        <v>4.2</v>
      </c>
      <c r="W10" s="102">
        <v>5.7</v>
      </c>
      <c r="X10" s="102">
        <v>50</v>
      </c>
      <c r="Y10" s="102">
        <f t="shared" si="13"/>
        <v>100</v>
      </c>
      <c r="Z10" s="22"/>
      <c r="AA10" s="31"/>
      <c r="AB10" s="2"/>
      <c r="AC10" s="68" t="str">
        <f t="shared" si="14"/>
        <v>Mr. M.C. Reddy</v>
      </c>
      <c r="AD10" s="23" t="str">
        <f t="shared" si="15"/>
        <v>BH-I/4</v>
      </c>
      <c r="AE10" s="23">
        <f t="shared" si="16"/>
        <v>2777</v>
      </c>
      <c r="AF10" s="23">
        <f t="shared" si="17"/>
        <v>2610</v>
      </c>
      <c r="AG10" s="23">
        <f t="shared" si="18"/>
        <v>167</v>
      </c>
      <c r="AH10" s="24">
        <f t="shared" si="19"/>
        <v>370</v>
      </c>
      <c r="AI10" s="23">
        <f t="shared" si="20"/>
        <v>67</v>
      </c>
      <c r="AJ10" s="24">
        <f t="shared" si="21"/>
        <v>281.40000000000003</v>
      </c>
      <c r="AK10" s="23">
        <f t="shared" si="22"/>
        <v>0</v>
      </c>
      <c r="AL10" s="24">
        <f t="shared" si="4"/>
        <v>0</v>
      </c>
      <c r="AM10" s="23">
        <f t="shared" si="4"/>
        <v>651.40000000000009</v>
      </c>
      <c r="AN10" s="24">
        <f t="shared" si="4"/>
        <v>651.40000000000009</v>
      </c>
      <c r="AO10" s="24">
        <f t="shared" si="4"/>
        <v>100</v>
      </c>
      <c r="AP10" s="24">
        <f t="shared" si="4"/>
        <v>0</v>
      </c>
      <c r="AQ10" s="24">
        <f t="shared" si="4"/>
        <v>0</v>
      </c>
      <c r="AR10" s="24">
        <f t="shared" si="4"/>
        <v>751.40000000000009</v>
      </c>
      <c r="AS10" s="70" t="str">
        <f t="shared" si="4"/>
        <v>Nil</v>
      </c>
    </row>
    <row r="11" spans="1:46">
      <c r="A11" s="80" t="s">
        <v>89</v>
      </c>
      <c r="B11" s="77" t="s">
        <v>32</v>
      </c>
      <c r="C11" s="23">
        <v>1472</v>
      </c>
      <c r="D11" s="23">
        <v>1460</v>
      </c>
      <c r="E11" s="23">
        <f t="shared" si="5"/>
        <v>12</v>
      </c>
      <c r="F11" s="24">
        <f t="shared" si="0"/>
        <v>44.400000000000006</v>
      </c>
      <c r="G11" s="25">
        <f t="shared" si="1"/>
        <v>0</v>
      </c>
      <c r="H11" s="26">
        <f t="shared" si="6"/>
        <v>0</v>
      </c>
      <c r="I11" s="27">
        <f t="shared" si="7"/>
        <v>0</v>
      </c>
      <c r="J11" s="24">
        <f t="shared" si="2"/>
        <v>0</v>
      </c>
      <c r="K11" s="24">
        <f t="shared" si="8"/>
        <v>44.400000000000006</v>
      </c>
      <c r="L11" s="24">
        <f t="shared" si="9"/>
        <v>44.400000000000006</v>
      </c>
      <c r="M11" s="28">
        <f t="shared" si="10"/>
        <v>100</v>
      </c>
      <c r="N11" s="24">
        <f t="shared" si="11"/>
        <v>0</v>
      </c>
      <c r="O11" s="24">
        <v>0</v>
      </c>
      <c r="P11" s="24">
        <f t="shared" si="12"/>
        <v>144.4</v>
      </c>
      <c r="Q11" s="29" t="s">
        <v>22</v>
      </c>
      <c r="R11" s="72" t="s">
        <v>125</v>
      </c>
      <c r="S11" s="84" t="str">
        <f>R2</f>
        <v>042019</v>
      </c>
      <c r="T11" s="101"/>
      <c r="U11" s="102">
        <v>3.7</v>
      </c>
      <c r="V11" s="103">
        <v>4.2</v>
      </c>
      <c r="W11" s="102">
        <v>5.7</v>
      </c>
      <c r="X11" s="102">
        <v>50</v>
      </c>
      <c r="Y11" s="102">
        <f t="shared" si="13"/>
        <v>100</v>
      </c>
      <c r="Z11" s="22"/>
      <c r="AA11" s="31"/>
      <c r="AB11" s="2"/>
      <c r="AC11" s="68" t="str">
        <f t="shared" si="14"/>
        <v>Rintu Sarkar</v>
      </c>
      <c r="AD11" s="23" t="str">
        <f t="shared" si="15"/>
        <v>BH-I/5</v>
      </c>
      <c r="AE11" s="23">
        <f t="shared" si="16"/>
        <v>1472</v>
      </c>
      <c r="AF11" s="23">
        <f t="shared" si="17"/>
        <v>1460</v>
      </c>
      <c r="AG11" s="23">
        <f t="shared" si="18"/>
        <v>12</v>
      </c>
      <c r="AH11" s="24">
        <f t="shared" si="19"/>
        <v>44.400000000000006</v>
      </c>
      <c r="AI11" s="23">
        <f t="shared" si="20"/>
        <v>0</v>
      </c>
      <c r="AJ11" s="24">
        <f t="shared" si="21"/>
        <v>0</v>
      </c>
      <c r="AK11" s="23">
        <f t="shared" si="22"/>
        <v>0</v>
      </c>
      <c r="AL11" s="24">
        <f t="shared" si="4"/>
        <v>0</v>
      </c>
      <c r="AM11" s="23">
        <f t="shared" si="4"/>
        <v>44.400000000000006</v>
      </c>
      <c r="AN11" s="24">
        <f t="shared" si="4"/>
        <v>44.400000000000006</v>
      </c>
      <c r="AO11" s="24">
        <f t="shared" si="4"/>
        <v>100</v>
      </c>
      <c r="AP11" s="24">
        <f t="shared" si="4"/>
        <v>0</v>
      </c>
      <c r="AQ11" s="24">
        <f t="shared" si="4"/>
        <v>0</v>
      </c>
      <c r="AR11" s="24">
        <f t="shared" si="4"/>
        <v>144.4</v>
      </c>
      <c r="AS11" s="70" t="str">
        <f t="shared" si="4"/>
        <v>Nil</v>
      </c>
    </row>
    <row r="12" spans="1:46">
      <c r="A12" s="80" t="s">
        <v>90</v>
      </c>
      <c r="B12" s="77" t="s">
        <v>33</v>
      </c>
      <c r="C12" s="23">
        <v>4578</v>
      </c>
      <c r="D12" s="23">
        <v>4413</v>
      </c>
      <c r="E12" s="23">
        <f>IF((C12&gt;D12),(C12-D12),(0))/1</f>
        <v>165</v>
      </c>
      <c r="F12" s="24">
        <f t="shared" si="0"/>
        <v>370</v>
      </c>
      <c r="G12" s="25">
        <f t="shared" si="1"/>
        <v>65</v>
      </c>
      <c r="H12" s="26">
        <f t="shared" si="6"/>
        <v>273</v>
      </c>
      <c r="I12" s="27">
        <f t="shared" si="7"/>
        <v>0</v>
      </c>
      <c r="J12" s="24">
        <f t="shared" si="2"/>
        <v>0</v>
      </c>
      <c r="K12" s="24">
        <f>(F12+H12+J12)*1</f>
        <v>643</v>
      </c>
      <c r="L12" s="24">
        <f t="shared" si="9"/>
        <v>643</v>
      </c>
      <c r="M12" s="28">
        <f t="shared" si="10"/>
        <v>100</v>
      </c>
      <c r="N12" s="24">
        <f t="shared" si="11"/>
        <v>0</v>
      </c>
      <c r="O12" s="24">
        <v>0</v>
      </c>
      <c r="P12" s="24">
        <f t="shared" si="12"/>
        <v>743</v>
      </c>
      <c r="Q12" s="29" t="s">
        <v>22</v>
      </c>
      <c r="R12" s="72" t="s">
        <v>126</v>
      </c>
      <c r="S12" s="84" t="str">
        <f>R2</f>
        <v>042019</v>
      </c>
      <c r="T12" s="101"/>
      <c r="U12" s="102">
        <v>3.7</v>
      </c>
      <c r="V12" s="103">
        <v>4.2</v>
      </c>
      <c r="W12" s="102">
        <v>5.7</v>
      </c>
      <c r="X12" s="102">
        <v>50</v>
      </c>
      <c r="Y12" s="102">
        <f t="shared" si="13"/>
        <v>100</v>
      </c>
      <c r="Z12" s="22"/>
      <c r="AA12" s="31"/>
      <c r="AB12" s="2"/>
      <c r="AC12" s="68" t="str">
        <f t="shared" si="14"/>
        <v>Archana Ojha</v>
      </c>
      <c r="AD12" s="23" t="str">
        <f t="shared" si="15"/>
        <v>BH-I/6</v>
      </c>
      <c r="AE12" s="23">
        <f t="shared" si="16"/>
        <v>4578</v>
      </c>
      <c r="AF12" s="23">
        <f t="shared" si="17"/>
        <v>4413</v>
      </c>
      <c r="AG12" s="23">
        <f t="shared" si="18"/>
        <v>165</v>
      </c>
      <c r="AH12" s="24">
        <f t="shared" si="19"/>
        <v>370</v>
      </c>
      <c r="AI12" s="23">
        <f t="shared" si="20"/>
        <v>65</v>
      </c>
      <c r="AJ12" s="24">
        <f t="shared" si="21"/>
        <v>273</v>
      </c>
      <c r="AK12" s="23">
        <f t="shared" si="22"/>
        <v>0</v>
      </c>
      <c r="AL12" s="24">
        <f t="shared" si="4"/>
        <v>0</v>
      </c>
      <c r="AM12" s="23">
        <f t="shared" si="4"/>
        <v>643</v>
      </c>
      <c r="AN12" s="24">
        <f t="shared" si="4"/>
        <v>643</v>
      </c>
      <c r="AO12" s="24">
        <f t="shared" si="4"/>
        <v>100</v>
      </c>
      <c r="AP12" s="24">
        <f t="shared" si="4"/>
        <v>0</v>
      </c>
      <c r="AQ12" s="24">
        <f t="shared" si="4"/>
        <v>0</v>
      </c>
      <c r="AR12" s="24">
        <f t="shared" si="4"/>
        <v>743</v>
      </c>
      <c r="AS12" s="70" t="str">
        <f t="shared" si="4"/>
        <v>Nil</v>
      </c>
    </row>
    <row r="13" spans="1:46">
      <c r="A13" s="80" t="s">
        <v>91</v>
      </c>
      <c r="B13" s="77" t="s">
        <v>34</v>
      </c>
      <c r="C13" s="23">
        <v>2731</v>
      </c>
      <c r="D13" s="23">
        <v>2614</v>
      </c>
      <c r="E13" s="23">
        <f t="shared" si="5"/>
        <v>117</v>
      </c>
      <c r="F13" s="24">
        <f t="shared" si="0"/>
        <v>370</v>
      </c>
      <c r="G13" s="25">
        <f t="shared" si="1"/>
        <v>17</v>
      </c>
      <c r="H13" s="26">
        <f t="shared" si="6"/>
        <v>71.400000000000006</v>
      </c>
      <c r="I13" s="27">
        <f t="shared" si="7"/>
        <v>0</v>
      </c>
      <c r="J13" s="24">
        <f t="shared" si="2"/>
        <v>0</v>
      </c>
      <c r="K13" s="24">
        <f t="shared" si="8"/>
        <v>441.4</v>
      </c>
      <c r="L13" s="24">
        <f t="shared" si="9"/>
        <v>441.4</v>
      </c>
      <c r="M13" s="28">
        <f t="shared" si="10"/>
        <v>100</v>
      </c>
      <c r="N13" s="24">
        <f t="shared" si="11"/>
        <v>0</v>
      </c>
      <c r="O13" s="24">
        <v>0</v>
      </c>
      <c r="P13" s="24">
        <f t="shared" si="12"/>
        <v>541.4</v>
      </c>
      <c r="Q13" s="29" t="s">
        <v>22</v>
      </c>
      <c r="R13" s="72" t="s">
        <v>127</v>
      </c>
      <c r="S13" s="84" t="str">
        <f>R2</f>
        <v>042019</v>
      </c>
      <c r="T13" s="101"/>
      <c r="U13" s="102">
        <v>3.7</v>
      </c>
      <c r="V13" s="103">
        <v>4.2</v>
      </c>
      <c r="W13" s="102">
        <v>5.7</v>
      </c>
      <c r="X13" s="102">
        <v>50</v>
      </c>
      <c r="Y13" s="102">
        <f t="shared" si="13"/>
        <v>100</v>
      </c>
      <c r="Z13" s="22"/>
      <c r="AA13" s="31"/>
      <c r="AB13" s="2"/>
      <c r="AC13" s="68" t="str">
        <f t="shared" si="14"/>
        <v>Jeevon Singh</v>
      </c>
      <c r="AD13" s="23" t="str">
        <f t="shared" si="15"/>
        <v>BH-I/7</v>
      </c>
      <c r="AE13" s="23">
        <f t="shared" si="16"/>
        <v>2731</v>
      </c>
      <c r="AF13" s="23">
        <f t="shared" si="17"/>
        <v>2614</v>
      </c>
      <c r="AG13" s="23">
        <f t="shared" si="18"/>
        <v>117</v>
      </c>
      <c r="AH13" s="24">
        <f t="shared" si="19"/>
        <v>370</v>
      </c>
      <c r="AI13" s="23">
        <f t="shared" si="20"/>
        <v>17</v>
      </c>
      <c r="AJ13" s="24">
        <f t="shared" si="21"/>
        <v>71.400000000000006</v>
      </c>
      <c r="AK13" s="23">
        <f t="shared" si="22"/>
        <v>0</v>
      </c>
      <c r="AL13" s="24">
        <f t="shared" si="4"/>
        <v>0</v>
      </c>
      <c r="AM13" s="23">
        <f t="shared" si="4"/>
        <v>441.4</v>
      </c>
      <c r="AN13" s="24">
        <f t="shared" si="4"/>
        <v>441.4</v>
      </c>
      <c r="AO13" s="24">
        <f t="shared" si="4"/>
        <v>100</v>
      </c>
      <c r="AP13" s="24">
        <f t="shared" si="4"/>
        <v>0</v>
      </c>
      <c r="AQ13" s="24">
        <f t="shared" si="4"/>
        <v>0</v>
      </c>
      <c r="AR13" s="24">
        <f t="shared" si="4"/>
        <v>541.4</v>
      </c>
      <c r="AS13" s="70" t="str">
        <f t="shared" si="4"/>
        <v>Nil</v>
      </c>
    </row>
    <row r="14" spans="1:46">
      <c r="A14" s="80" t="s">
        <v>170</v>
      </c>
      <c r="B14" s="77" t="s">
        <v>35</v>
      </c>
      <c r="C14" s="23">
        <v>1221</v>
      </c>
      <c r="D14" s="23">
        <v>1221</v>
      </c>
      <c r="E14" s="23">
        <f t="shared" si="5"/>
        <v>0</v>
      </c>
      <c r="F14" s="24">
        <f t="shared" si="0"/>
        <v>0</v>
      </c>
      <c r="G14" s="25">
        <f t="shared" si="1"/>
        <v>0</v>
      </c>
      <c r="H14" s="26">
        <f t="shared" si="6"/>
        <v>0</v>
      </c>
      <c r="I14" s="27">
        <f t="shared" si="7"/>
        <v>0</v>
      </c>
      <c r="J14" s="24">
        <f t="shared" si="2"/>
        <v>0</v>
      </c>
      <c r="K14" s="24">
        <f t="shared" si="8"/>
        <v>0</v>
      </c>
      <c r="L14" s="24">
        <f t="shared" si="9"/>
        <v>0</v>
      </c>
      <c r="M14" s="28">
        <f t="shared" si="10"/>
        <v>100</v>
      </c>
      <c r="N14" s="24">
        <f t="shared" si="11"/>
        <v>100</v>
      </c>
      <c r="O14" s="24">
        <v>0</v>
      </c>
      <c r="P14" s="24">
        <f t="shared" si="12"/>
        <v>100</v>
      </c>
      <c r="Q14" s="29" t="s">
        <v>22</v>
      </c>
      <c r="R14" s="72" t="s">
        <v>128</v>
      </c>
      <c r="S14" s="84" t="str">
        <f>R2</f>
        <v>042019</v>
      </c>
      <c r="T14" s="101"/>
      <c r="U14" s="102">
        <v>3.7</v>
      </c>
      <c r="V14" s="103">
        <v>4.2</v>
      </c>
      <c r="W14" s="102">
        <v>5.7</v>
      </c>
      <c r="X14" s="102">
        <v>50</v>
      </c>
      <c r="Y14" s="102">
        <f t="shared" si="13"/>
        <v>100</v>
      </c>
      <c r="Z14" s="22"/>
      <c r="AA14" s="31"/>
      <c r="AB14" s="2"/>
      <c r="AC14" s="68" t="str">
        <f t="shared" si="14"/>
        <v>Dr. Soumya Ranjan Das</v>
      </c>
      <c r="AD14" s="23" t="str">
        <f t="shared" si="15"/>
        <v>BH-I/8</v>
      </c>
      <c r="AE14" s="23">
        <f t="shared" si="16"/>
        <v>1221</v>
      </c>
      <c r="AF14" s="23">
        <f t="shared" si="17"/>
        <v>1221</v>
      </c>
      <c r="AG14" s="23">
        <f t="shared" si="18"/>
        <v>0</v>
      </c>
      <c r="AH14" s="24">
        <f t="shared" si="19"/>
        <v>0</v>
      </c>
      <c r="AI14" s="23">
        <f t="shared" si="20"/>
        <v>0</v>
      </c>
      <c r="AJ14" s="24">
        <f t="shared" si="21"/>
        <v>0</v>
      </c>
      <c r="AK14" s="23">
        <f t="shared" si="22"/>
        <v>0</v>
      </c>
      <c r="AL14" s="24">
        <f t="shared" si="4"/>
        <v>0</v>
      </c>
      <c r="AM14" s="23">
        <f t="shared" si="4"/>
        <v>0</v>
      </c>
      <c r="AN14" s="24">
        <f t="shared" si="4"/>
        <v>0</v>
      </c>
      <c r="AO14" s="24">
        <f t="shared" si="4"/>
        <v>100</v>
      </c>
      <c r="AP14" s="24">
        <f t="shared" si="4"/>
        <v>100</v>
      </c>
      <c r="AQ14" s="24">
        <f t="shared" si="4"/>
        <v>0</v>
      </c>
      <c r="AR14" s="24">
        <f t="shared" si="4"/>
        <v>100</v>
      </c>
      <c r="AS14" s="70" t="str">
        <f t="shared" si="4"/>
        <v>Nil</v>
      </c>
    </row>
    <row r="15" spans="1:46">
      <c r="A15" s="80" t="s">
        <v>173</v>
      </c>
      <c r="B15" s="77" t="s">
        <v>36</v>
      </c>
      <c r="C15" s="23">
        <v>319</v>
      </c>
      <c r="D15" s="23">
        <v>319</v>
      </c>
      <c r="E15" s="23">
        <f t="shared" si="5"/>
        <v>0</v>
      </c>
      <c r="F15" s="24">
        <f t="shared" si="0"/>
        <v>0</v>
      </c>
      <c r="G15" s="25">
        <f t="shared" si="1"/>
        <v>0</v>
      </c>
      <c r="H15" s="26">
        <f t="shared" si="6"/>
        <v>0</v>
      </c>
      <c r="I15" s="27">
        <f t="shared" si="7"/>
        <v>0</v>
      </c>
      <c r="J15" s="24">
        <f t="shared" si="2"/>
        <v>0</v>
      </c>
      <c r="K15" s="24">
        <f t="shared" si="8"/>
        <v>0</v>
      </c>
      <c r="L15" s="24">
        <f t="shared" si="9"/>
        <v>0</v>
      </c>
      <c r="M15" s="28">
        <f t="shared" si="10"/>
        <v>100</v>
      </c>
      <c r="N15" s="24">
        <f t="shared" si="11"/>
        <v>100</v>
      </c>
      <c r="O15" s="24">
        <v>0</v>
      </c>
      <c r="P15" s="24">
        <f t="shared" si="12"/>
        <v>100</v>
      </c>
      <c r="Q15" s="29" t="s">
        <v>22</v>
      </c>
      <c r="R15" s="72" t="s">
        <v>129</v>
      </c>
      <c r="S15" s="84" t="str">
        <f>R2</f>
        <v>042019</v>
      </c>
      <c r="T15" s="101"/>
      <c r="U15" s="102">
        <v>3.7</v>
      </c>
      <c r="V15" s="103">
        <v>4.2</v>
      </c>
      <c r="W15" s="102">
        <v>5.7</v>
      </c>
      <c r="X15" s="102">
        <v>50</v>
      </c>
      <c r="Y15" s="102">
        <f t="shared" si="13"/>
        <v>100</v>
      </c>
      <c r="Z15" s="22"/>
      <c r="AA15" s="31"/>
      <c r="AB15" s="2"/>
      <c r="AC15" s="68" t="str">
        <f t="shared" si="14"/>
        <v>Mr. B. Blah</v>
      </c>
      <c r="AD15" s="23" t="str">
        <f t="shared" si="15"/>
        <v>BH-I/9</v>
      </c>
      <c r="AE15" s="23">
        <f t="shared" si="16"/>
        <v>319</v>
      </c>
      <c r="AF15" s="23">
        <f t="shared" si="17"/>
        <v>319</v>
      </c>
      <c r="AG15" s="23">
        <f t="shared" si="18"/>
        <v>0</v>
      </c>
      <c r="AH15" s="24">
        <f t="shared" si="19"/>
        <v>0</v>
      </c>
      <c r="AI15" s="23">
        <f t="shared" si="20"/>
        <v>0</v>
      </c>
      <c r="AJ15" s="24">
        <f t="shared" si="21"/>
        <v>0</v>
      </c>
      <c r="AK15" s="23">
        <f t="shared" si="22"/>
        <v>0</v>
      </c>
      <c r="AL15" s="24">
        <f t="shared" si="4"/>
        <v>0</v>
      </c>
      <c r="AM15" s="23">
        <f t="shared" si="4"/>
        <v>0</v>
      </c>
      <c r="AN15" s="24">
        <f t="shared" si="4"/>
        <v>0</v>
      </c>
      <c r="AO15" s="24">
        <f t="shared" si="4"/>
        <v>100</v>
      </c>
      <c r="AP15" s="24">
        <f t="shared" si="4"/>
        <v>100</v>
      </c>
      <c r="AQ15" s="24">
        <f t="shared" si="4"/>
        <v>0</v>
      </c>
      <c r="AR15" s="24">
        <f t="shared" si="4"/>
        <v>100</v>
      </c>
      <c r="AS15" s="70" t="str">
        <f t="shared" si="4"/>
        <v>Nil</v>
      </c>
    </row>
    <row r="16" spans="1:46">
      <c r="A16" s="80" t="s">
        <v>87</v>
      </c>
      <c r="B16" s="77" t="s">
        <v>37</v>
      </c>
      <c r="C16" s="23">
        <v>4667</v>
      </c>
      <c r="D16" s="23">
        <v>4412</v>
      </c>
      <c r="E16" s="23">
        <f t="shared" si="5"/>
        <v>255</v>
      </c>
      <c r="F16" s="24">
        <f t="shared" si="0"/>
        <v>370</v>
      </c>
      <c r="G16" s="25">
        <f t="shared" si="1"/>
        <v>155</v>
      </c>
      <c r="H16" s="26">
        <f t="shared" si="6"/>
        <v>420</v>
      </c>
      <c r="I16" s="27">
        <f t="shared" si="7"/>
        <v>55</v>
      </c>
      <c r="J16" s="24">
        <f t="shared" si="2"/>
        <v>313.5</v>
      </c>
      <c r="K16" s="24">
        <f t="shared" si="8"/>
        <v>1103.5</v>
      </c>
      <c r="L16" s="24">
        <f t="shared" si="9"/>
        <v>1103.5</v>
      </c>
      <c r="M16" s="28">
        <f t="shared" si="10"/>
        <v>100</v>
      </c>
      <c r="N16" s="24">
        <f t="shared" si="11"/>
        <v>0</v>
      </c>
      <c r="O16" s="24">
        <v>0</v>
      </c>
      <c r="P16" s="24">
        <f t="shared" si="12"/>
        <v>1203.5</v>
      </c>
      <c r="Q16" s="29" t="s">
        <v>22</v>
      </c>
      <c r="R16" s="72" t="s">
        <v>130</v>
      </c>
      <c r="S16" s="84" t="str">
        <f>R2</f>
        <v>042019</v>
      </c>
      <c r="T16" s="101"/>
      <c r="U16" s="102">
        <v>3.7</v>
      </c>
      <c r="V16" s="103">
        <v>4.2</v>
      </c>
      <c r="W16" s="102">
        <v>5.7</v>
      </c>
      <c r="X16" s="102">
        <v>50</v>
      </c>
      <c r="Y16" s="102">
        <f t="shared" si="13"/>
        <v>100</v>
      </c>
      <c r="Z16" s="22"/>
      <c r="AA16" s="31"/>
      <c r="AB16" s="2"/>
      <c r="AC16" s="68" t="str">
        <f t="shared" si="14"/>
        <v>My Café</v>
      </c>
      <c r="AD16" s="23" t="str">
        <f t="shared" si="15"/>
        <v>BH-I/10</v>
      </c>
      <c r="AE16" s="23">
        <f t="shared" si="16"/>
        <v>4667</v>
      </c>
      <c r="AF16" s="23">
        <f t="shared" si="17"/>
        <v>4412</v>
      </c>
      <c r="AG16" s="23">
        <f t="shared" si="18"/>
        <v>255</v>
      </c>
      <c r="AH16" s="24">
        <f t="shared" si="19"/>
        <v>370</v>
      </c>
      <c r="AI16" s="23">
        <f t="shared" si="20"/>
        <v>155</v>
      </c>
      <c r="AJ16" s="24">
        <f t="shared" si="21"/>
        <v>420</v>
      </c>
      <c r="AK16" s="23">
        <f t="shared" si="22"/>
        <v>55</v>
      </c>
      <c r="AL16" s="24">
        <f t="shared" si="4"/>
        <v>313.5</v>
      </c>
      <c r="AM16" s="23">
        <f t="shared" si="4"/>
        <v>1103.5</v>
      </c>
      <c r="AN16" s="24">
        <f t="shared" si="4"/>
        <v>1103.5</v>
      </c>
      <c r="AO16" s="24">
        <f t="shared" si="4"/>
        <v>100</v>
      </c>
      <c r="AP16" s="24">
        <f t="shared" si="4"/>
        <v>0</v>
      </c>
      <c r="AQ16" s="24">
        <f t="shared" si="4"/>
        <v>0</v>
      </c>
      <c r="AR16" s="24">
        <f t="shared" si="4"/>
        <v>1203.5</v>
      </c>
      <c r="AS16" s="70" t="str">
        <f t="shared" si="4"/>
        <v>Nil</v>
      </c>
    </row>
    <row r="17" spans="1:45">
      <c r="A17" s="80" t="s">
        <v>87</v>
      </c>
      <c r="B17" s="77" t="s">
        <v>38</v>
      </c>
      <c r="C17" s="23">
        <v>2911</v>
      </c>
      <c r="D17" s="23">
        <v>2874</v>
      </c>
      <c r="E17" s="23">
        <f>IF((C17&gt;D17),(C17-D17),(0))/1</f>
        <v>37</v>
      </c>
      <c r="F17" s="24">
        <f t="shared" si="0"/>
        <v>136.9</v>
      </c>
      <c r="G17" s="25">
        <f t="shared" si="1"/>
        <v>0</v>
      </c>
      <c r="H17" s="26">
        <f t="shared" si="6"/>
        <v>0</v>
      </c>
      <c r="I17" s="27">
        <f t="shared" si="7"/>
        <v>0</v>
      </c>
      <c r="J17" s="24">
        <f t="shared" si="2"/>
        <v>0</v>
      </c>
      <c r="K17" s="24">
        <f>(F17+H17+J17)*1</f>
        <v>136.9</v>
      </c>
      <c r="L17" s="24">
        <f t="shared" si="9"/>
        <v>136.9</v>
      </c>
      <c r="M17" s="28">
        <f t="shared" si="10"/>
        <v>100</v>
      </c>
      <c r="N17" s="24">
        <f t="shared" si="11"/>
        <v>0</v>
      </c>
      <c r="O17" s="24">
        <v>0</v>
      </c>
      <c r="P17" s="24">
        <f t="shared" si="12"/>
        <v>236.9</v>
      </c>
      <c r="Q17" s="29" t="s">
        <v>22</v>
      </c>
      <c r="R17" s="72" t="s">
        <v>131</v>
      </c>
      <c r="S17" s="84" t="str">
        <f>R2</f>
        <v>042019</v>
      </c>
      <c r="T17" s="101"/>
      <c r="U17" s="102">
        <v>3.7</v>
      </c>
      <c r="V17" s="103">
        <v>4.2</v>
      </c>
      <c r="W17" s="102">
        <v>5.7</v>
      </c>
      <c r="X17" s="102">
        <v>50</v>
      </c>
      <c r="Y17" s="102">
        <f t="shared" si="13"/>
        <v>100</v>
      </c>
      <c r="Z17" s="22"/>
      <c r="AA17" s="31"/>
      <c r="AB17" s="2"/>
      <c r="AC17" s="68" t="str">
        <f t="shared" si="14"/>
        <v>My Café</v>
      </c>
      <c r="AD17" s="23" t="str">
        <f t="shared" si="15"/>
        <v>BH-I/11</v>
      </c>
      <c r="AE17" s="23">
        <f t="shared" si="16"/>
        <v>2911</v>
      </c>
      <c r="AF17" s="23">
        <f t="shared" si="17"/>
        <v>2874</v>
      </c>
      <c r="AG17" s="23">
        <f t="shared" si="18"/>
        <v>37</v>
      </c>
      <c r="AH17" s="24">
        <f t="shared" si="19"/>
        <v>136.9</v>
      </c>
      <c r="AI17" s="23">
        <f t="shared" si="20"/>
        <v>0</v>
      </c>
      <c r="AJ17" s="24">
        <f t="shared" si="21"/>
        <v>0</v>
      </c>
      <c r="AK17" s="23">
        <f t="shared" si="22"/>
        <v>0</v>
      </c>
      <c r="AL17" s="24">
        <f t="shared" si="4"/>
        <v>0</v>
      </c>
      <c r="AM17" s="23">
        <f t="shared" si="4"/>
        <v>136.9</v>
      </c>
      <c r="AN17" s="24">
        <f t="shared" si="4"/>
        <v>136.9</v>
      </c>
      <c r="AO17" s="24">
        <f t="shared" si="4"/>
        <v>100</v>
      </c>
      <c r="AP17" s="24">
        <f t="shared" si="4"/>
        <v>0</v>
      </c>
      <c r="AQ17" s="24">
        <f t="shared" si="4"/>
        <v>0</v>
      </c>
      <c r="AR17" s="24">
        <f t="shared" si="4"/>
        <v>236.9</v>
      </c>
      <c r="AS17" s="70" t="str">
        <f t="shared" si="4"/>
        <v>Nil</v>
      </c>
    </row>
    <row r="18" spans="1:45">
      <c r="A18" s="80" t="s">
        <v>92</v>
      </c>
      <c r="B18" s="77" t="s">
        <v>39</v>
      </c>
      <c r="C18" s="23">
        <v>10616</v>
      </c>
      <c r="D18" s="23">
        <v>10195</v>
      </c>
      <c r="E18" s="23">
        <f t="shared" si="5"/>
        <v>421</v>
      </c>
      <c r="F18" s="24">
        <f t="shared" si="0"/>
        <v>370</v>
      </c>
      <c r="G18" s="25">
        <f t="shared" si="1"/>
        <v>321</v>
      </c>
      <c r="H18" s="26">
        <f t="shared" si="6"/>
        <v>420</v>
      </c>
      <c r="I18" s="27">
        <f t="shared" si="7"/>
        <v>221</v>
      </c>
      <c r="J18" s="24">
        <f t="shared" si="2"/>
        <v>1259.7</v>
      </c>
      <c r="K18" s="24">
        <f t="shared" si="8"/>
        <v>2049.6999999999998</v>
      </c>
      <c r="L18" s="24">
        <f t="shared" si="9"/>
        <v>2049.6999999999998</v>
      </c>
      <c r="M18" s="28">
        <f t="shared" si="10"/>
        <v>100</v>
      </c>
      <c r="N18" s="24">
        <f t="shared" si="11"/>
        <v>0</v>
      </c>
      <c r="O18" s="24">
        <v>0</v>
      </c>
      <c r="P18" s="24">
        <f t="shared" si="12"/>
        <v>2149.6999999999998</v>
      </c>
      <c r="Q18" s="29" t="s">
        <v>22</v>
      </c>
      <c r="R18" s="72" t="s">
        <v>132</v>
      </c>
      <c r="S18" s="84" t="str">
        <f>R2</f>
        <v>042019</v>
      </c>
      <c r="T18" s="101"/>
      <c r="U18" s="102">
        <v>3.7</v>
      </c>
      <c r="V18" s="103">
        <v>4.2</v>
      </c>
      <c r="W18" s="102">
        <v>5.7</v>
      </c>
      <c r="X18" s="102">
        <v>50</v>
      </c>
      <c r="Y18" s="102">
        <f t="shared" si="13"/>
        <v>100</v>
      </c>
      <c r="Z18" s="22"/>
      <c r="AA18" s="31"/>
      <c r="AB18" s="2"/>
      <c r="AC18" s="68" t="str">
        <f t="shared" si="14"/>
        <v>Booked for Security</v>
      </c>
      <c r="AD18" s="23" t="str">
        <f t="shared" si="15"/>
        <v>BH-I/12</v>
      </c>
      <c r="AE18" s="23">
        <f t="shared" si="16"/>
        <v>10616</v>
      </c>
      <c r="AF18" s="23">
        <f t="shared" si="17"/>
        <v>10195</v>
      </c>
      <c r="AG18" s="23">
        <f t="shared" si="18"/>
        <v>421</v>
      </c>
      <c r="AH18" s="24">
        <f t="shared" si="19"/>
        <v>370</v>
      </c>
      <c r="AI18" s="23">
        <f t="shared" si="20"/>
        <v>321</v>
      </c>
      <c r="AJ18" s="24">
        <f t="shared" si="21"/>
        <v>420</v>
      </c>
      <c r="AK18" s="23">
        <f t="shared" si="22"/>
        <v>221</v>
      </c>
      <c r="AL18" s="24">
        <f t="shared" si="4"/>
        <v>1259.7</v>
      </c>
      <c r="AM18" s="23">
        <f t="shared" si="4"/>
        <v>2049.6999999999998</v>
      </c>
      <c r="AN18" s="24">
        <f t="shared" si="4"/>
        <v>2049.6999999999998</v>
      </c>
      <c r="AO18" s="24">
        <f t="shared" si="4"/>
        <v>100</v>
      </c>
      <c r="AP18" s="24">
        <f t="shared" si="4"/>
        <v>0</v>
      </c>
      <c r="AQ18" s="24">
        <f t="shared" si="4"/>
        <v>0</v>
      </c>
      <c r="AR18" s="24">
        <f t="shared" si="4"/>
        <v>2149.6999999999998</v>
      </c>
      <c r="AS18" s="70" t="str">
        <f t="shared" si="4"/>
        <v>Nil</v>
      </c>
    </row>
    <row r="19" spans="1:45">
      <c r="A19" s="80" t="s">
        <v>120</v>
      </c>
      <c r="B19" s="77" t="s">
        <v>40</v>
      </c>
      <c r="C19" s="23">
        <v>1360</v>
      </c>
      <c r="D19" s="23">
        <v>1326</v>
      </c>
      <c r="E19" s="23">
        <f t="shared" si="5"/>
        <v>34</v>
      </c>
      <c r="F19" s="24">
        <f t="shared" si="0"/>
        <v>125.80000000000001</v>
      </c>
      <c r="G19" s="25">
        <f t="shared" si="1"/>
        <v>0</v>
      </c>
      <c r="H19" s="26">
        <f t="shared" si="6"/>
        <v>0</v>
      </c>
      <c r="I19" s="27">
        <f t="shared" si="7"/>
        <v>0</v>
      </c>
      <c r="J19" s="24">
        <f t="shared" si="2"/>
        <v>0</v>
      </c>
      <c r="K19" s="24">
        <f t="shared" si="8"/>
        <v>125.80000000000001</v>
      </c>
      <c r="L19" s="24">
        <f t="shared" si="9"/>
        <v>125.80000000000001</v>
      </c>
      <c r="M19" s="28">
        <f t="shared" si="10"/>
        <v>100</v>
      </c>
      <c r="N19" s="24">
        <f t="shared" si="11"/>
        <v>0</v>
      </c>
      <c r="O19" s="24">
        <v>0</v>
      </c>
      <c r="P19" s="24">
        <f t="shared" si="12"/>
        <v>225.8</v>
      </c>
      <c r="Q19" s="29" t="s">
        <v>22</v>
      </c>
      <c r="R19" s="72" t="s">
        <v>133</v>
      </c>
      <c r="S19" s="84" t="str">
        <f>R2</f>
        <v>042019</v>
      </c>
      <c r="T19" s="101"/>
      <c r="U19" s="102">
        <v>3.7</v>
      </c>
      <c r="V19" s="103">
        <v>4.2</v>
      </c>
      <c r="W19" s="102">
        <v>5.7</v>
      </c>
      <c r="X19" s="102">
        <v>50</v>
      </c>
      <c r="Y19" s="102">
        <f t="shared" si="13"/>
        <v>100</v>
      </c>
      <c r="Z19" s="22"/>
      <c r="AA19" s="2"/>
      <c r="AB19" s="2"/>
      <c r="AC19" s="68" t="str">
        <f t="shared" si="14"/>
        <v>Shri. Davidson Pyngrope</v>
      </c>
      <c r="AD19" s="23" t="str">
        <f t="shared" si="15"/>
        <v>BH-I/13</v>
      </c>
      <c r="AE19" s="23">
        <f t="shared" si="16"/>
        <v>1360</v>
      </c>
      <c r="AF19" s="23">
        <f t="shared" si="17"/>
        <v>1326</v>
      </c>
      <c r="AG19" s="23">
        <f t="shared" si="18"/>
        <v>34</v>
      </c>
      <c r="AH19" s="24">
        <f t="shared" si="19"/>
        <v>125.80000000000001</v>
      </c>
      <c r="AI19" s="23">
        <f t="shared" si="20"/>
        <v>0</v>
      </c>
      <c r="AJ19" s="24">
        <f t="shared" si="21"/>
        <v>0</v>
      </c>
      <c r="AK19" s="23">
        <f t="shared" si="22"/>
        <v>0</v>
      </c>
      <c r="AL19" s="24">
        <f t="shared" si="4"/>
        <v>0</v>
      </c>
      <c r="AM19" s="23">
        <f t="shared" si="4"/>
        <v>125.80000000000001</v>
      </c>
      <c r="AN19" s="24">
        <f t="shared" si="4"/>
        <v>125.80000000000001</v>
      </c>
      <c r="AO19" s="24">
        <f t="shared" si="4"/>
        <v>100</v>
      </c>
      <c r="AP19" s="24">
        <f t="shared" si="4"/>
        <v>0</v>
      </c>
      <c r="AQ19" s="24">
        <f t="shared" si="4"/>
        <v>0</v>
      </c>
      <c r="AR19" s="24">
        <f t="shared" si="4"/>
        <v>225.8</v>
      </c>
      <c r="AS19" s="70" t="str">
        <f t="shared" si="4"/>
        <v>Nil</v>
      </c>
    </row>
    <row r="20" spans="1:45">
      <c r="A20" s="80" t="s">
        <v>93</v>
      </c>
      <c r="B20" s="77" t="s">
        <v>41</v>
      </c>
      <c r="C20" s="23">
        <v>3372</v>
      </c>
      <c r="D20" s="23">
        <v>3185</v>
      </c>
      <c r="E20" s="23">
        <f t="shared" si="5"/>
        <v>187</v>
      </c>
      <c r="F20" s="24">
        <f t="shared" si="0"/>
        <v>370</v>
      </c>
      <c r="G20" s="25">
        <f t="shared" si="1"/>
        <v>87</v>
      </c>
      <c r="H20" s="26">
        <f t="shared" si="6"/>
        <v>365.40000000000003</v>
      </c>
      <c r="I20" s="27">
        <f t="shared" si="7"/>
        <v>0</v>
      </c>
      <c r="J20" s="24">
        <f t="shared" si="2"/>
        <v>0</v>
      </c>
      <c r="K20" s="24">
        <f t="shared" si="8"/>
        <v>735.40000000000009</v>
      </c>
      <c r="L20" s="24">
        <f t="shared" si="9"/>
        <v>735.40000000000009</v>
      </c>
      <c r="M20" s="28">
        <f t="shared" si="10"/>
        <v>100</v>
      </c>
      <c r="N20" s="24">
        <f t="shared" si="11"/>
        <v>0</v>
      </c>
      <c r="O20" s="24">
        <v>0</v>
      </c>
      <c r="P20" s="24">
        <f t="shared" si="12"/>
        <v>835.40000000000009</v>
      </c>
      <c r="Q20" s="29" t="s">
        <v>22</v>
      </c>
      <c r="R20" s="72" t="s">
        <v>134</v>
      </c>
      <c r="S20" s="84" t="str">
        <f>R2</f>
        <v>042019</v>
      </c>
      <c r="T20" s="101"/>
      <c r="U20" s="102">
        <v>3.7</v>
      </c>
      <c r="V20" s="103">
        <v>4.2</v>
      </c>
      <c r="W20" s="102">
        <v>5.7</v>
      </c>
      <c r="X20" s="102">
        <v>50</v>
      </c>
      <c r="Y20" s="102">
        <f t="shared" si="13"/>
        <v>100</v>
      </c>
      <c r="Z20" s="22"/>
      <c r="AA20" s="2"/>
      <c r="AB20" s="2"/>
      <c r="AC20" s="68" t="str">
        <f t="shared" si="14"/>
        <v xml:space="preserve">Karan Gurung </v>
      </c>
      <c r="AD20" s="23" t="str">
        <f t="shared" si="15"/>
        <v>BH-I/14</v>
      </c>
      <c r="AE20" s="23">
        <f t="shared" si="16"/>
        <v>3372</v>
      </c>
      <c r="AF20" s="23">
        <f t="shared" si="17"/>
        <v>3185</v>
      </c>
      <c r="AG20" s="23">
        <f t="shared" si="18"/>
        <v>187</v>
      </c>
      <c r="AH20" s="24">
        <f t="shared" si="19"/>
        <v>370</v>
      </c>
      <c r="AI20" s="23">
        <f t="shared" si="20"/>
        <v>87</v>
      </c>
      <c r="AJ20" s="24">
        <f t="shared" si="21"/>
        <v>365.40000000000003</v>
      </c>
      <c r="AK20" s="23">
        <f t="shared" si="22"/>
        <v>0</v>
      </c>
      <c r="AL20" s="24">
        <f t="shared" si="4"/>
        <v>0</v>
      </c>
      <c r="AM20" s="23">
        <f t="shared" si="4"/>
        <v>735.40000000000009</v>
      </c>
      <c r="AN20" s="24">
        <f t="shared" si="4"/>
        <v>735.40000000000009</v>
      </c>
      <c r="AO20" s="24">
        <f t="shared" si="4"/>
        <v>100</v>
      </c>
      <c r="AP20" s="24">
        <f t="shared" si="4"/>
        <v>0</v>
      </c>
      <c r="AQ20" s="24">
        <f t="shared" si="4"/>
        <v>0</v>
      </c>
      <c r="AR20" s="24">
        <f t="shared" si="4"/>
        <v>835.40000000000009</v>
      </c>
      <c r="AS20" s="70" t="str">
        <f t="shared" si="4"/>
        <v>Nil</v>
      </c>
    </row>
    <row r="21" spans="1:45">
      <c r="A21" s="80" t="s">
        <v>174</v>
      </c>
      <c r="B21" s="77" t="s">
        <v>42</v>
      </c>
      <c r="C21" s="23">
        <v>2</v>
      </c>
      <c r="D21" s="23">
        <v>2</v>
      </c>
      <c r="E21" s="23">
        <f t="shared" si="5"/>
        <v>0</v>
      </c>
      <c r="F21" s="24">
        <f t="shared" si="0"/>
        <v>0</v>
      </c>
      <c r="G21" s="25">
        <f t="shared" si="1"/>
        <v>0</v>
      </c>
      <c r="H21" s="26">
        <f t="shared" si="6"/>
        <v>0</v>
      </c>
      <c r="I21" s="27">
        <f t="shared" si="7"/>
        <v>0</v>
      </c>
      <c r="J21" s="24">
        <f t="shared" si="2"/>
        <v>0</v>
      </c>
      <c r="K21" s="24">
        <f t="shared" si="8"/>
        <v>0</v>
      </c>
      <c r="L21" s="24">
        <f t="shared" si="9"/>
        <v>0</v>
      </c>
      <c r="M21" s="28">
        <f t="shared" si="10"/>
        <v>100</v>
      </c>
      <c r="N21" s="24">
        <f t="shared" si="11"/>
        <v>100</v>
      </c>
      <c r="O21" s="24">
        <v>0</v>
      </c>
      <c r="P21" s="24">
        <f t="shared" si="12"/>
        <v>100</v>
      </c>
      <c r="Q21" s="29" t="s">
        <v>22</v>
      </c>
      <c r="R21" s="72" t="s">
        <v>135</v>
      </c>
      <c r="S21" s="84" t="str">
        <f>R2</f>
        <v>042019</v>
      </c>
      <c r="T21" s="101"/>
      <c r="U21" s="102">
        <v>3.7</v>
      </c>
      <c r="V21" s="103">
        <v>4.2</v>
      </c>
      <c r="W21" s="102">
        <v>5.7</v>
      </c>
      <c r="X21" s="102">
        <v>50</v>
      </c>
      <c r="Y21" s="102">
        <f t="shared" si="13"/>
        <v>100</v>
      </c>
      <c r="Z21" s="22"/>
      <c r="AA21" s="2"/>
      <c r="AB21" s="2"/>
      <c r="AC21" s="68" t="str">
        <f t="shared" si="14"/>
        <v>Dr. Neeta Pathaw</v>
      </c>
      <c r="AD21" s="23" t="str">
        <f t="shared" si="15"/>
        <v>BH-I/15</v>
      </c>
      <c r="AE21" s="23">
        <f t="shared" si="16"/>
        <v>2</v>
      </c>
      <c r="AF21" s="23">
        <f t="shared" si="17"/>
        <v>2</v>
      </c>
      <c r="AG21" s="23">
        <f t="shared" si="18"/>
        <v>0</v>
      </c>
      <c r="AH21" s="24">
        <f t="shared" si="19"/>
        <v>0</v>
      </c>
      <c r="AI21" s="23">
        <f t="shared" si="20"/>
        <v>0</v>
      </c>
      <c r="AJ21" s="24">
        <f t="shared" si="21"/>
        <v>0</v>
      </c>
      <c r="AK21" s="23">
        <f t="shared" si="22"/>
        <v>0</v>
      </c>
      <c r="AL21" s="24">
        <f t="shared" si="4"/>
        <v>0</v>
      </c>
      <c r="AM21" s="23">
        <f t="shared" si="4"/>
        <v>0</v>
      </c>
      <c r="AN21" s="24">
        <f t="shared" si="4"/>
        <v>0</v>
      </c>
      <c r="AO21" s="24">
        <f t="shared" si="4"/>
        <v>100</v>
      </c>
      <c r="AP21" s="24">
        <f t="shared" si="4"/>
        <v>100</v>
      </c>
      <c r="AQ21" s="24">
        <f t="shared" si="4"/>
        <v>0</v>
      </c>
      <c r="AR21" s="24">
        <f t="shared" si="4"/>
        <v>100</v>
      </c>
      <c r="AS21" s="70" t="str">
        <f t="shared" si="4"/>
        <v>Nil</v>
      </c>
    </row>
    <row r="22" spans="1:45">
      <c r="A22" s="80" t="s">
        <v>94</v>
      </c>
      <c r="B22" s="77" t="s">
        <v>43</v>
      </c>
      <c r="C22" s="23">
        <v>1460</v>
      </c>
      <c r="D22" s="23">
        <v>1460</v>
      </c>
      <c r="E22" s="23">
        <f t="shared" si="5"/>
        <v>0</v>
      </c>
      <c r="F22" s="24">
        <f t="shared" si="0"/>
        <v>0</v>
      </c>
      <c r="G22" s="25">
        <f t="shared" si="1"/>
        <v>0</v>
      </c>
      <c r="H22" s="26">
        <f t="shared" si="6"/>
        <v>0</v>
      </c>
      <c r="I22" s="27">
        <f t="shared" si="7"/>
        <v>0</v>
      </c>
      <c r="J22" s="24">
        <f t="shared" si="2"/>
        <v>0</v>
      </c>
      <c r="K22" s="24">
        <f t="shared" si="8"/>
        <v>0</v>
      </c>
      <c r="L22" s="24">
        <f t="shared" si="9"/>
        <v>0</v>
      </c>
      <c r="M22" s="28">
        <f t="shared" si="10"/>
        <v>100</v>
      </c>
      <c r="N22" s="24">
        <f t="shared" si="11"/>
        <v>100</v>
      </c>
      <c r="O22" s="24">
        <v>0</v>
      </c>
      <c r="P22" s="24">
        <f t="shared" si="12"/>
        <v>100</v>
      </c>
      <c r="Q22" s="29" t="s">
        <v>22</v>
      </c>
      <c r="R22" s="72" t="s">
        <v>136</v>
      </c>
      <c r="S22" s="84" t="str">
        <f>R2</f>
        <v>042019</v>
      </c>
      <c r="T22" s="101"/>
      <c r="U22" s="102">
        <v>3.7</v>
      </c>
      <c r="V22" s="103">
        <v>4.2</v>
      </c>
      <c r="W22" s="102">
        <v>5.7</v>
      </c>
      <c r="X22" s="102">
        <v>50</v>
      </c>
      <c r="Y22" s="102">
        <f t="shared" si="13"/>
        <v>100</v>
      </c>
      <c r="Z22" s="22"/>
      <c r="AA22" s="2"/>
      <c r="AB22" s="2"/>
      <c r="AC22" s="68" t="str">
        <f t="shared" si="14"/>
        <v>Sudeep Ghatani</v>
      </c>
      <c r="AD22" s="23" t="str">
        <f t="shared" si="15"/>
        <v>BH-I/16</v>
      </c>
      <c r="AE22" s="23">
        <f t="shared" si="16"/>
        <v>1460</v>
      </c>
      <c r="AF22" s="23">
        <f t="shared" si="17"/>
        <v>1460</v>
      </c>
      <c r="AG22" s="23">
        <f t="shared" si="18"/>
        <v>0</v>
      </c>
      <c r="AH22" s="24">
        <f t="shared" si="19"/>
        <v>0</v>
      </c>
      <c r="AI22" s="23">
        <f t="shared" si="20"/>
        <v>0</v>
      </c>
      <c r="AJ22" s="24">
        <f t="shared" si="21"/>
        <v>0</v>
      </c>
      <c r="AK22" s="23">
        <f t="shared" si="22"/>
        <v>0</v>
      </c>
      <c r="AL22" s="24">
        <f t="shared" si="4"/>
        <v>0</v>
      </c>
      <c r="AM22" s="23">
        <f t="shared" si="4"/>
        <v>0</v>
      </c>
      <c r="AN22" s="24">
        <f t="shared" si="4"/>
        <v>0</v>
      </c>
      <c r="AO22" s="24">
        <f t="shared" si="4"/>
        <v>100</v>
      </c>
      <c r="AP22" s="24">
        <f t="shared" si="4"/>
        <v>100</v>
      </c>
      <c r="AQ22" s="24">
        <f t="shared" si="4"/>
        <v>0</v>
      </c>
      <c r="AR22" s="24">
        <f t="shared" si="4"/>
        <v>100</v>
      </c>
      <c r="AS22" s="70" t="str">
        <f t="shared" si="4"/>
        <v>Nil</v>
      </c>
    </row>
    <row r="23" spans="1:45">
      <c r="A23" s="80" t="s">
        <v>175</v>
      </c>
      <c r="B23" s="77" t="s">
        <v>44</v>
      </c>
      <c r="C23" s="23">
        <v>862</v>
      </c>
      <c r="D23" s="23">
        <v>862</v>
      </c>
      <c r="E23" s="23">
        <f t="shared" si="5"/>
        <v>0</v>
      </c>
      <c r="F23" s="24">
        <f t="shared" si="0"/>
        <v>0</v>
      </c>
      <c r="G23" s="25">
        <f t="shared" si="1"/>
        <v>0</v>
      </c>
      <c r="H23" s="26">
        <f t="shared" si="6"/>
        <v>0</v>
      </c>
      <c r="I23" s="27">
        <f t="shared" si="7"/>
        <v>0</v>
      </c>
      <c r="J23" s="24">
        <f t="shared" si="2"/>
        <v>0</v>
      </c>
      <c r="K23" s="24">
        <f t="shared" si="8"/>
        <v>0</v>
      </c>
      <c r="L23" s="24">
        <f t="shared" si="9"/>
        <v>0</v>
      </c>
      <c r="M23" s="28">
        <f t="shared" si="10"/>
        <v>100</v>
      </c>
      <c r="N23" s="24">
        <f t="shared" si="11"/>
        <v>100</v>
      </c>
      <c r="O23" s="24">
        <v>0</v>
      </c>
      <c r="P23" s="24">
        <f t="shared" si="12"/>
        <v>100</v>
      </c>
      <c r="Q23" s="29" t="s">
        <v>22</v>
      </c>
      <c r="R23" s="72" t="s">
        <v>137</v>
      </c>
      <c r="S23" s="84" t="str">
        <f>R2</f>
        <v>042019</v>
      </c>
      <c r="T23" s="101"/>
      <c r="U23" s="102">
        <v>3.7</v>
      </c>
      <c r="V23" s="103">
        <v>4.2</v>
      </c>
      <c r="W23" s="102">
        <v>5.7</v>
      </c>
      <c r="X23" s="102">
        <v>50</v>
      </c>
      <c r="Y23" s="102">
        <f t="shared" si="13"/>
        <v>100</v>
      </c>
      <c r="Z23" s="22"/>
      <c r="AA23" s="2"/>
      <c r="AB23" s="2"/>
      <c r="AC23" s="68" t="str">
        <f t="shared" si="14"/>
        <v>M. Haokip</v>
      </c>
      <c r="AD23" s="23" t="str">
        <f t="shared" si="15"/>
        <v>BH-I/17</v>
      </c>
      <c r="AE23" s="23">
        <f t="shared" si="16"/>
        <v>862</v>
      </c>
      <c r="AF23" s="23">
        <f t="shared" si="17"/>
        <v>862</v>
      </c>
      <c r="AG23" s="23">
        <f t="shared" si="18"/>
        <v>0</v>
      </c>
      <c r="AH23" s="24">
        <f t="shared" si="19"/>
        <v>0</v>
      </c>
      <c r="AI23" s="23">
        <f t="shared" si="20"/>
        <v>0</v>
      </c>
      <c r="AJ23" s="24">
        <f t="shared" si="21"/>
        <v>0</v>
      </c>
      <c r="AK23" s="23">
        <f t="shared" si="22"/>
        <v>0</v>
      </c>
      <c r="AL23" s="24">
        <f t="shared" ref="AL23:AS54" si="23">J23</f>
        <v>0</v>
      </c>
      <c r="AM23" s="23">
        <f t="shared" si="23"/>
        <v>0</v>
      </c>
      <c r="AN23" s="24">
        <f t="shared" si="23"/>
        <v>0</v>
      </c>
      <c r="AO23" s="24">
        <f t="shared" si="23"/>
        <v>100</v>
      </c>
      <c r="AP23" s="24">
        <f t="shared" si="23"/>
        <v>100</v>
      </c>
      <c r="AQ23" s="24">
        <f t="shared" si="23"/>
        <v>0</v>
      </c>
      <c r="AR23" s="24">
        <f t="shared" si="23"/>
        <v>100</v>
      </c>
      <c r="AS23" s="70" t="str">
        <f t="shared" si="23"/>
        <v>Nil</v>
      </c>
    </row>
    <row r="24" spans="1:45">
      <c r="A24" s="80" t="s">
        <v>95</v>
      </c>
      <c r="B24" s="77" t="s">
        <v>45</v>
      </c>
      <c r="C24" s="23">
        <v>904</v>
      </c>
      <c r="D24" s="23">
        <v>895</v>
      </c>
      <c r="E24" s="23">
        <f t="shared" si="5"/>
        <v>9</v>
      </c>
      <c r="F24" s="24">
        <f t="shared" si="0"/>
        <v>33.300000000000004</v>
      </c>
      <c r="G24" s="25">
        <f t="shared" si="1"/>
        <v>0</v>
      </c>
      <c r="H24" s="26">
        <f t="shared" si="6"/>
        <v>0</v>
      </c>
      <c r="I24" s="27">
        <f t="shared" si="7"/>
        <v>0</v>
      </c>
      <c r="J24" s="24">
        <f t="shared" si="2"/>
        <v>0</v>
      </c>
      <c r="K24" s="24">
        <f t="shared" si="8"/>
        <v>33.300000000000004</v>
      </c>
      <c r="L24" s="24">
        <f t="shared" si="9"/>
        <v>33.300000000000004</v>
      </c>
      <c r="M24" s="28">
        <f t="shared" si="10"/>
        <v>100</v>
      </c>
      <c r="N24" s="24">
        <f t="shared" si="11"/>
        <v>0</v>
      </c>
      <c r="O24" s="24">
        <v>0</v>
      </c>
      <c r="P24" s="24">
        <f t="shared" si="12"/>
        <v>133.30000000000001</v>
      </c>
      <c r="Q24" s="29" t="s">
        <v>22</v>
      </c>
      <c r="R24" s="72" t="s">
        <v>138</v>
      </c>
      <c r="S24" s="84" t="str">
        <f>R2</f>
        <v>042019</v>
      </c>
      <c r="T24" s="101"/>
      <c r="U24" s="102">
        <v>3.7</v>
      </c>
      <c r="V24" s="103">
        <v>4.2</v>
      </c>
      <c r="W24" s="102">
        <v>5.7</v>
      </c>
      <c r="X24" s="102">
        <v>50</v>
      </c>
      <c r="Y24" s="102">
        <f t="shared" si="13"/>
        <v>100</v>
      </c>
      <c r="Z24" s="22"/>
      <c r="AA24" s="2"/>
      <c r="AB24" s="2"/>
      <c r="AC24" s="68" t="str">
        <f t="shared" si="14"/>
        <v>Monoj Talukdar</v>
      </c>
      <c r="AD24" s="23" t="str">
        <f t="shared" si="15"/>
        <v>BH-I/18</v>
      </c>
      <c r="AE24" s="23">
        <f t="shared" si="16"/>
        <v>904</v>
      </c>
      <c r="AF24" s="23">
        <f t="shared" si="17"/>
        <v>895</v>
      </c>
      <c r="AG24" s="23">
        <f t="shared" si="18"/>
        <v>9</v>
      </c>
      <c r="AH24" s="24">
        <f t="shared" si="19"/>
        <v>33.300000000000004</v>
      </c>
      <c r="AI24" s="23">
        <f t="shared" si="20"/>
        <v>0</v>
      </c>
      <c r="AJ24" s="24">
        <f t="shared" si="21"/>
        <v>0</v>
      </c>
      <c r="AK24" s="23">
        <f t="shared" si="22"/>
        <v>0</v>
      </c>
      <c r="AL24" s="24">
        <f t="shared" si="23"/>
        <v>0</v>
      </c>
      <c r="AM24" s="23">
        <f t="shared" si="23"/>
        <v>33.300000000000004</v>
      </c>
      <c r="AN24" s="24">
        <f t="shared" si="23"/>
        <v>33.300000000000004</v>
      </c>
      <c r="AO24" s="24">
        <f t="shared" si="23"/>
        <v>100</v>
      </c>
      <c r="AP24" s="24">
        <f t="shared" si="23"/>
        <v>0</v>
      </c>
      <c r="AQ24" s="24">
        <f t="shared" si="23"/>
        <v>0</v>
      </c>
      <c r="AR24" s="24">
        <f t="shared" si="23"/>
        <v>133.30000000000001</v>
      </c>
      <c r="AS24" s="70" t="str">
        <f t="shared" si="23"/>
        <v>Nil</v>
      </c>
    </row>
    <row r="25" spans="1:45">
      <c r="A25" s="80" t="s">
        <v>96</v>
      </c>
      <c r="B25" s="77" t="s">
        <v>46</v>
      </c>
      <c r="C25" s="23">
        <v>354</v>
      </c>
      <c r="D25" s="23">
        <v>333</v>
      </c>
      <c r="E25" s="23">
        <f t="shared" si="5"/>
        <v>21</v>
      </c>
      <c r="F25" s="24">
        <f t="shared" si="0"/>
        <v>77.7</v>
      </c>
      <c r="G25" s="25">
        <f t="shared" si="1"/>
        <v>0</v>
      </c>
      <c r="H25" s="26">
        <f t="shared" si="6"/>
        <v>0</v>
      </c>
      <c r="I25" s="27">
        <f t="shared" si="7"/>
        <v>0</v>
      </c>
      <c r="J25" s="24">
        <f t="shared" si="2"/>
        <v>0</v>
      </c>
      <c r="K25" s="24">
        <f t="shared" si="8"/>
        <v>77.7</v>
      </c>
      <c r="L25" s="24">
        <f t="shared" si="9"/>
        <v>77.7</v>
      </c>
      <c r="M25" s="28">
        <f t="shared" si="10"/>
        <v>100</v>
      </c>
      <c r="N25" s="24">
        <f t="shared" si="11"/>
        <v>0</v>
      </c>
      <c r="O25" s="24">
        <v>0</v>
      </c>
      <c r="P25" s="24">
        <f t="shared" si="12"/>
        <v>177.7</v>
      </c>
      <c r="Q25" s="29" t="s">
        <v>22</v>
      </c>
      <c r="R25" s="72" t="s">
        <v>139</v>
      </c>
      <c r="S25" s="84" t="str">
        <f>R2</f>
        <v>042019</v>
      </c>
      <c r="T25" s="101"/>
      <c r="U25" s="102">
        <v>3.7</v>
      </c>
      <c r="V25" s="103">
        <v>4.2</v>
      </c>
      <c r="W25" s="102">
        <v>5.7</v>
      </c>
      <c r="X25" s="102">
        <v>50</v>
      </c>
      <c r="Y25" s="102">
        <f t="shared" si="13"/>
        <v>100</v>
      </c>
      <c r="Z25" s="22"/>
      <c r="AA25" s="2"/>
      <c r="AB25" s="2"/>
      <c r="AC25" s="68" t="str">
        <f t="shared" si="14"/>
        <v>Joydeep Das</v>
      </c>
      <c r="AD25" s="23" t="str">
        <f t="shared" si="15"/>
        <v>BH-I/19</v>
      </c>
      <c r="AE25" s="23">
        <f t="shared" si="16"/>
        <v>354</v>
      </c>
      <c r="AF25" s="23">
        <f t="shared" si="17"/>
        <v>333</v>
      </c>
      <c r="AG25" s="23">
        <f t="shared" si="18"/>
        <v>21</v>
      </c>
      <c r="AH25" s="24">
        <f t="shared" si="19"/>
        <v>77.7</v>
      </c>
      <c r="AI25" s="23">
        <f t="shared" si="20"/>
        <v>0</v>
      </c>
      <c r="AJ25" s="24">
        <f t="shared" si="21"/>
        <v>0</v>
      </c>
      <c r="AK25" s="23">
        <f t="shared" si="22"/>
        <v>0</v>
      </c>
      <c r="AL25" s="24">
        <f t="shared" si="23"/>
        <v>0</v>
      </c>
      <c r="AM25" s="23">
        <f t="shared" si="23"/>
        <v>77.7</v>
      </c>
      <c r="AN25" s="24">
        <f t="shared" si="23"/>
        <v>77.7</v>
      </c>
      <c r="AO25" s="24">
        <f t="shared" si="23"/>
        <v>100</v>
      </c>
      <c r="AP25" s="24">
        <f t="shared" si="23"/>
        <v>0</v>
      </c>
      <c r="AQ25" s="24">
        <f t="shared" si="23"/>
        <v>0</v>
      </c>
      <c r="AR25" s="24">
        <f t="shared" si="23"/>
        <v>177.7</v>
      </c>
      <c r="AS25" s="70" t="str">
        <f t="shared" si="23"/>
        <v>Nil</v>
      </c>
    </row>
    <row r="26" spans="1:45">
      <c r="A26" s="80" t="s">
        <v>97</v>
      </c>
      <c r="B26" s="77" t="s">
        <v>47</v>
      </c>
      <c r="C26" s="23">
        <v>1274</v>
      </c>
      <c r="D26" s="23">
        <v>1271</v>
      </c>
      <c r="E26" s="23">
        <f t="shared" si="5"/>
        <v>3</v>
      </c>
      <c r="F26" s="24">
        <f t="shared" si="0"/>
        <v>11.100000000000001</v>
      </c>
      <c r="G26" s="25">
        <f t="shared" si="1"/>
        <v>0</v>
      </c>
      <c r="H26" s="26">
        <f t="shared" si="6"/>
        <v>0</v>
      </c>
      <c r="I26" s="27">
        <f t="shared" si="7"/>
        <v>0</v>
      </c>
      <c r="J26" s="24">
        <f t="shared" si="2"/>
        <v>0</v>
      </c>
      <c r="K26" s="24">
        <f t="shared" si="8"/>
        <v>11.100000000000001</v>
      </c>
      <c r="L26" s="24">
        <f t="shared" si="9"/>
        <v>11.100000000000001</v>
      </c>
      <c r="M26" s="28">
        <f t="shared" si="10"/>
        <v>100</v>
      </c>
      <c r="N26" s="24">
        <f t="shared" si="11"/>
        <v>0</v>
      </c>
      <c r="O26" s="24">
        <v>0</v>
      </c>
      <c r="P26" s="24">
        <f t="shared" si="12"/>
        <v>111.1</v>
      </c>
      <c r="Q26" s="29" t="s">
        <v>22</v>
      </c>
      <c r="R26" s="72" t="s">
        <v>140</v>
      </c>
      <c r="S26" s="84" t="str">
        <f>R2</f>
        <v>042019</v>
      </c>
      <c r="T26" s="101"/>
      <c r="U26" s="102">
        <v>3.7</v>
      </c>
      <c r="V26" s="103">
        <v>4.2</v>
      </c>
      <c r="W26" s="102">
        <v>5.7</v>
      </c>
      <c r="X26" s="102">
        <v>50</v>
      </c>
      <c r="Y26" s="102">
        <f t="shared" si="13"/>
        <v>100</v>
      </c>
      <c r="Z26" s="22"/>
      <c r="AA26" s="2"/>
      <c r="AB26" s="2"/>
      <c r="AC26" s="68" t="str">
        <f t="shared" si="14"/>
        <v>B.B. Das</v>
      </c>
      <c r="AD26" s="23" t="str">
        <f t="shared" si="15"/>
        <v>BH-I/20</v>
      </c>
      <c r="AE26" s="23">
        <f t="shared" si="16"/>
        <v>1274</v>
      </c>
      <c r="AF26" s="23">
        <f t="shared" si="17"/>
        <v>1271</v>
      </c>
      <c r="AG26" s="23">
        <f t="shared" si="18"/>
        <v>3</v>
      </c>
      <c r="AH26" s="24">
        <f t="shared" si="19"/>
        <v>11.100000000000001</v>
      </c>
      <c r="AI26" s="23">
        <f t="shared" si="20"/>
        <v>0</v>
      </c>
      <c r="AJ26" s="24">
        <f t="shared" si="21"/>
        <v>0</v>
      </c>
      <c r="AK26" s="23">
        <f t="shared" si="22"/>
        <v>0</v>
      </c>
      <c r="AL26" s="24">
        <f t="shared" si="23"/>
        <v>0</v>
      </c>
      <c r="AM26" s="23">
        <f t="shared" si="23"/>
        <v>11.100000000000001</v>
      </c>
      <c r="AN26" s="24">
        <f t="shared" si="23"/>
        <v>11.100000000000001</v>
      </c>
      <c r="AO26" s="24">
        <f t="shared" si="23"/>
        <v>100</v>
      </c>
      <c r="AP26" s="24">
        <f t="shared" si="23"/>
        <v>0</v>
      </c>
      <c r="AQ26" s="24">
        <f t="shared" si="23"/>
        <v>0</v>
      </c>
      <c r="AR26" s="24">
        <f t="shared" si="23"/>
        <v>111.1</v>
      </c>
      <c r="AS26" s="70" t="str">
        <f t="shared" si="23"/>
        <v>Nil</v>
      </c>
    </row>
    <row r="27" spans="1:45">
      <c r="A27" s="80" t="s">
        <v>98</v>
      </c>
      <c r="B27" s="77" t="s">
        <v>48</v>
      </c>
      <c r="C27" s="23">
        <v>4112</v>
      </c>
      <c r="D27" s="23">
        <v>3998</v>
      </c>
      <c r="E27" s="23">
        <f>IF((C27&gt;D27),(C27-D27),(0))/1</f>
        <v>114</v>
      </c>
      <c r="F27" s="24">
        <f t="shared" si="0"/>
        <v>370</v>
      </c>
      <c r="G27" s="25">
        <f t="shared" si="1"/>
        <v>14</v>
      </c>
      <c r="H27" s="26">
        <f t="shared" si="6"/>
        <v>58.800000000000004</v>
      </c>
      <c r="I27" s="27">
        <f t="shared" si="7"/>
        <v>0</v>
      </c>
      <c r="J27" s="24">
        <f t="shared" si="2"/>
        <v>0</v>
      </c>
      <c r="K27" s="24">
        <f>(F27+H27+J27)*1</f>
        <v>428.8</v>
      </c>
      <c r="L27" s="24">
        <f t="shared" si="9"/>
        <v>428.8</v>
      </c>
      <c r="M27" s="28">
        <f t="shared" si="10"/>
        <v>100</v>
      </c>
      <c r="N27" s="24">
        <f t="shared" si="11"/>
        <v>0</v>
      </c>
      <c r="O27" s="24">
        <v>0</v>
      </c>
      <c r="P27" s="24">
        <f t="shared" si="12"/>
        <v>528.79999999999995</v>
      </c>
      <c r="Q27" s="29" t="s">
        <v>22</v>
      </c>
      <c r="R27" s="72" t="s">
        <v>141</v>
      </c>
      <c r="S27" s="84" t="str">
        <f>R2</f>
        <v>042019</v>
      </c>
      <c r="T27" s="101"/>
      <c r="U27" s="102">
        <v>3.7</v>
      </c>
      <c r="V27" s="103">
        <v>4.2</v>
      </c>
      <c r="W27" s="102">
        <v>5.7</v>
      </c>
      <c r="X27" s="102">
        <v>50</v>
      </c>
      <c r="Y27" s="102">
        <f t="shared" si="13"/>
        <v>100</v>
      </c>
      <c r="Z27" s="22"/>
      <c r="AA27" s="2"/>
      <c r="AB27" s="2"/>
      <c r="AC27" s="68" t="str">
        <f t="shared" si="14"/>
        <v>Ashok Kr. Erigale</v>
      </c>
      <c r="AD27" s="23" t="str">
        <f t="shared" si="15"/>
        <v>BH-II/1</v>
      </c>
      <c r="AE27" s="23">
        <f t="shared" si="16"/>
        <v>4112</v>
      </c>
      <c r="AF27" s="23">
        <f t="shared" si="17"/>
        <v>3998</v>
      </c>
      <c r="AG27" s="23">
        <f t="shared" si="18"/>
        <v>114</v>
      </c>
      <c r="AH27" s="24">
        <f t="shared" si="19"/>
        <v>370</v>
      </c>
      <c r="AI27" s="23">
        <f t="shared" si="20"/>
        <v>14</v>
      </c>
      <c r="AJ27" s="24">
        <f t="shared" si="21"/>
        <v>58.800000000000004</v>
      </c>
      <c r="AK27" s="23">
        <f t="shared" si="22"/>
        <v>0</v>
      </c>
      <c r="AL27" s="24">
        <f t="shared" si="23"/>
        <v>0</v>
      </c>
      <c r="AM27" s="23">
        <f t="shared" si="23"/>
        <v>428.8</v>
      </c>
      <c r="AN27" s="24">
        <f t="shared" si="23"/>
        <v>428.8</v>
      </c>
      <c r="AO27" s="24">
        <f t="shared" si="23"/>
        <v>100</v>
      </c>
      <c r="AP27" s="24">
        <f t="shared" si="23"/>
        <v>0</v>
      </c>
      <c r="AQ27" s="24">
        <f t="shared" si="23"/>
        <v>0</v>
      </c>
      <c r="AR27" s="24">
        <f t="shared" si="23"/>
        <v>528.79999999999995</v>
      </c>
      <c r="AS27" s="70" t="str">
        <f t="shared" si="23"/>
        <v>Nil</v>
      </c>
    </row>
    <row r="28" spans="1:45">
      <c r="A28" s="80" t="s">
        <v>87</v>
      </c>
      <c r="B28" s="77" t="s">
        <v>49</v>
      </c>
      <c r="C28" s="23">
        <v>1452</v>
      </c>
      <c r="D28" s="23">
        <v>1452</v>
      </c>
      <c r="E28" s="23">
        <f t="shared" si="5"/>
        <v>0</v>
      </c>
      <c r="F28" s="24">
        <f t="shared" si="0"/>
        <v>0</v>
      </c>
      <c r="G28" s="25">
        <f t="shared" si="1"/>
        <v>0</v>
      </c>
      <c r="H28" s="26">
        <f t="shared" si="6"/>
        <v>0</v>
      </c>
      <c r="I28" s="27">
        <f t="shared" si="7"/>
        <v>0</v>
      </c>
      <c r="J28" s="24">
        <f t="shared" si="2"/>
        <v>0</v>
      </c>
      <c r="K28" s="24">
        <f t="shared" si="8"/>
        <v>0</v>
      </c>
      <c r="L28" s="24">
        <f t="shared" si="9"/>
        <v>0</v>
      </c>
      <c r="M28" s="28">
        <f t="shared" si="10"/>
        <v>100</v>
      </c>
      <c r="N28" s="24">
        <f t="shared" si="11"/>
        <v>100</v>
      </c>
      <c r="O28" s="24">
        <v>0</v>
      </c>
      <c r="P28" s="24">
        <f t="shared" si="12"/>
        <v>100</v>
      </c>
      <c r="Q28" s="29" t="s">
        <v>22</v>
      </c>
      <c r="R28" s="72" t="s">
        <v>142</v>
      </c>
      <c r="S28" s="84" t="str">
        <f>R2</f>
        <v>042019</v>
      </c>
      <c r="T28" s="101"/>
      <c r="U28" s="102">
        <v>3.7</v>
      </c>
      <c r="V28" s="103">
        <v>4.2</v>
      </c>
      <c r="W28" s="102">
        <v>5.7</v>
      </c>
      <c r="X28" s="102">
        <v>50</v>
      </c>
      <c r="Y28" s="102">
        <f t="shared" si="13"/>
        <v>100</v>
      </c>
      <c r="Z28" s="22"/>
      <c r="AA28" s="2"/>
      <c r="AB28" s="2"/>
      <c r="AC28" s="68" t="str">
        <f t="shared" si="14"/>
        <v>My Café</v>
      </c>
      <c r="AD28" s="23" t="str">
        <f t="shared" si="15"/>
        <v>BH-II/2</v>
      </c>
      <c r="AE28" s="23">
        <f t="shared" si="16"/>
        <v>1452</v>
      </c>
      <c r="AF28" s="23">
        <f t="shared" si="17"/>
        <v>1452</v>
      </c>
      <c r="AG28" s="23">
        <f t="shared" si="18"/>
        <v>0</v>
      </c>
      <c r="AH28" s="24">
        <f t="shared" si="19"/>
        <v>0</v>
      </c>
      <c r="AI28" s="23">
        <f t="shared" si="20"/>
        <v>0</v>
      </c>
      <c r="AJ28" s="24">
        <f t="shared" si="21"/>
        <v>0</v>
      </c>
      <c r="AK28" s="23">
        <f t="shared" si="22"/>
        <v>0</v>
      </c>
      <c r="AL28" s="24">
        <f t="shared" si="23"/>
        <v>0</v>
      </c>
      <c r="AM28" s="23">
        <f t="shared" si="23"/>
        <v>0</v>
      </c>
      <c r="AN28" s="24">
        <f t="shared" si="23"/>
        <v>0</v>
      </c>
      <c r="AO28" s="24">
        <f t="shared" si="23"/>
        <v>100</v>
      </c>
      <c r="AP28" s="24">
        <f t="shared" si="23"/>
        <v>100</v>
      </c>
      <c r="AQ28" s="24">
        <f t="shared" si="23"/>
        <v>0</v>
      </c>
      <c r="AR28" s="24">
        <f t="shared" si="23"/>
        <v>100</v>
      </c>
      <c r="AS28" s="70" t="str">
        <f t="shared" si="23"/>
        <v>Nil</v>
      </c>
    </row>
    <row r="29" spans="1:45">
      <c r="A29" s="80" t="s">
        <v>99</v>
      </c>
      <c r="B29" s="77" t="s">
        <v>50</v>
      </c>
      <c r="C29" s="30">
        <v>4754</v>
      </c>
      <c r="D29" s="30">
        <v>4661</v>
      </c>
      <c r="E29" s="23">
        <f t="shared" si="5"/>
        <v>93</v>
      </c>
      <c r="F29" s="24">
        <f t="shared" si="0"/>
        <v>344.1</v>
      </c>
      <c r="G29" s="25">
        <f t="shared" si="1"/>
        <v>0</v>
      </c>
      <c r="H29" s="26">
        <f t="shared" si="6"/>
        <v>0</v>
      </c>
      <c r="I29" s="27">
        <f t="shared" si="7"/>
        <v>0</v>
      </c>
      <c r="J29" s="24">
        <f t="shared" si="2"/>
        <v>0</v>
      </c>
      <c r="K29" s="24">
        <f t="shared" si="8"/>
        <v>344.1</v>
      </c>
      <c r="L29" s="24">
        <f t="shared" si="9"/>
        <v>344.1</v>
      </c>
      <c r="M29" s="28">
        <f t="shared" si="10"/>
        <v>100</v>
      </c>
      <c r="N29" s="24">
        <f t="shared" si="11"/>
        <v>0</v>
      </c>
      <c r="O29" s="24">
        <v>0</v>
      </c>
      <c r="P29" s="24">
        <f t="shared" si="12"/>
        <v>444.1</v>
      </c>
      <c r="Q29" s="29" t="s">
        <v>22</v>
      </c>
      <c r="R29" s="72" t="s">
        <v>143</v>
      </c>
      <c r="S29" s="84" t="str">
        <f>R2</f>
        <v>042019</v>
      </c>
      <c r="T29" s="101"/>
      <c r="U29" s="102">
        <v>3.7</v>
      </c>
      <c r="V29" s="103">
        <v>4.2</v>
      </c>
      <c r="W29" s="102">
        <v>5.7</v>
      </c>
      <c r="X29" s="102">
        <v>50</v>
      </c>
      <c r="Y29" s="102">
        <f t="shared" si="13"/>
        <v>100</v>
      </c>
      <c r="Z29" s="22"/>
      <c r="AA29" s="2"/>
      <c r="AB29" s="2"/>
      <c r="AC29" s="68" t="str">
        <f t="shared" si="14"/>
        <v>G.S. Compute</v>
      </c>
      <c r="AD29" s="23" t="str">
        <f t="shared" si="15"/>
        <v>BH-II/3</v>
      </c>
      <c r="AE29" s="23">
        <f t="shared" si="16"/>
        <v>4754</v>
      </c>
      <c r="AF29" s="23">
        <f t="shared" si="17"/>
        <v>4661</v>
      </c>
      <c r="AG29" s="23">
        <f t="shared" si="18"/>
        <v>93</v>
      </c>
      <c r="AH29" s="24">
        <f t="shared" si="19"/>
        <v>344.1</v>
      </c>
      <c r="AI29" s="23">
        <f t="shared" si="20"/>
        <v>0</v>
      </c>
      <c r="AJ29" s="24">
        <f t="shared" si="21"/>
        <v>0</v>
      </c>
      <c r="AK29" s="23">
        <f t="shared" si="22"/>
        <v>0</v>
      </c>
      <c r="AL29" s="24">
        <f t="shared" si="23"/>
        <v>0</v>
      </c>
      <c r="AM29" s="23">
        <f t="shared" si="23"/>
        <v>344.1</v>
      </c>
      <c r="AN29" s="24">
        <f t="shared" si="23"/>
        <v>344.1</v>
      </c>
      <c r="AO29" s="24">
        <f t="shared" si="23"/>
        <v>100</v>
      </c>
      <c r="AP29" s="24">
        <f t="shared" si="23"/>
        <v>0</v>
      </c>
      <c r="AQ29" s="24">
        <f t="shared" si="23"/>
        <v>0</v>
      </c>
      <c r="AR29" s="24">
        <f t="shared" si="23"/>
        <v>444.1</v>
      </c>
      <c r="AS29" s="70" t="str">
        <f t="shared" si="23"/>
        <v>Nil</v>
      </c>
    </row>
    <row r="30" spans="1:45">
      <c r="A30" s="80" t="s">
        <v>87</v>
      </c>
      <c r="B30" s="77" t="s">
        <v>51</v>
      </c>
      <c r="C30" s="23">
        <v>6941</v>
      </c>
      <c r="D30" s="23">
        <v>6728</v>
      </c>
      <c r="E30" s="23">
        <f t="shared" si="5"/>
        <v>213</v>
      </c>
      <c r="F30" s="24">
        <f t="shared" si="0"/>
        <v>370</v>
      </c>
      <c r="G30" s="25">
        <f t="shared" si="1"/>
        <v>113</v>
      </c>
      <c r="H30" s="26">
        <f t="shared" si="6"/>
        <v>420</v>
      </c>
      <c r="I30" s="27">
        <f t="shared" si="7"/>
        <v>13</v>
      </c>
      <c r="J30" s="24">
        <f t="shared" si="2"/>
        <v>74.100000000000009</v>
      </c>
      <c r="K30" s="24">
        <f t="shared" si="8"/>
        <v>864.1</v>
      </c>
      <c r="L30" s="24">
        <f t="shared" si="9"/>
        <v>864.1</v>
      </c>
      <c r="M30" s="28">
        <f t="shared" si="10"/>
        <v>100</v>
      </c>
      <c r="N30" s="24">
        <f t="shared" si="11"/>
        <v>0</v>
      </c>
      <c r="O30" s="24">
        <v>0</v>
      </c>
      <c r="P30" s="24">
        <f t="shared" si="12"/>
        <v>964.1</v>
      </c>
      <c r="Q30" s="29" t="s">
        <v>22</v>
      </c>
      <c r="R30" s="72" t="s">
        <v>144</v>
      </c>
      <c r="S30" s="84" t="str">
        <f>R2</f>
        <v>042019</v>
      </c>
      <c r="T30" s="101"/>
      <c r="U30" s="102">
        <v>3.7</v>
      </c>
      <c r="V30" s="103">
        <v>4.2</v>
      </c>
      <c r="W30" s="102">
        <v>5.7</v>
      </c>
      <c r="X30" s="102">
        <v>50</v>
      </c>
      <c r="Y30" s="102">
        <f t="shared" si="13"/>
        <v>100</v>
      </c>
      <c r="Z30" s="22"/>
      <c r="AA30" s="2"/>
      <c r="AB30" s="2"/>
      <c r="AC30" s="68" t="str">
        <f t="shared" si="14"/>
        <v>My Café</v>
      </c>
      <c r="AD30" s="23" t="str">
        <f t="shared" si="15"/>
        <v>BH-II/4</v>
      </c>
      <c r="AE30" s="23">
        <f t="shared" si="16"/>
        <v>6941</v>
      </c>
      <c r="AF30" s="23">
        <f t="shared" si="17"/>
        <v>6728</v>
      </c>
      <c r="AG30" s="23">
        <f t="shared" si="18"/>
        <v>213</v>
      </c>
      <c r="AH30" s="24">
        <f t="shared" si="19"/>
        <v>370</v>
      </c>
      <c r="AI30" s="23">
        <f t="shared" si="20"/>
        <v>113</v>
      </c>
      <c r="AJ30" s="24">
        <f t="shared" si="21"/>
        <v>420</v>
      </c>
      <c r="AK30" s="23">
        <f t="shared" si="22"/>
        <v>13</v>
      </c>
      <c r="AL30" s="24">
        <f t="shared" si="23"/>
        <v>74.100000000000009</v>
      </c>
      <c r="AM30" s="23">
        <f t="shared" si="23"/>
        <v>864.1</v>
      </c>
      <c r="AN30" s="24">
        <f t="shared" si="23"/>
        <v>864.1</v>
      </c>
      <c r="AO30" s="24">
        <f t="shared" si="23"/>
        <v>100</v>
      </c>
      <c r="AP30" s="24">
        <f t="shared" si="23"/>
        <v>0</v>
      </c>
      <c r="AQ30" s="24">
        <f t="shared" si="23"/>
        <v>0</v>
      </c>
      <c r="AR30" s="24">
        <f t="shared" si="23"/>
        <v>964.1</v>
      </c>
      <c r="AS30" s="70" t="str">
        <f t="shared" si="23"/>
        <v>Nil</v>
      </c>
    </row>
    <row r="31" spans="1:45">
      <c r="A31" s="80" t="s">
        <v>100</v>
      </c>
      <c r="B31" s="77" t="s">
        <v>52</v>
      </c>
      <c r="C31" s="23">
        <v>7412</v>
      </c>
      <c r="D31" s="23">
        <v>7133</v>
      </c>
      <c r="E31" s="23">
        <f>IF((C31&gt;D31),(C31-D31),(0))/1</f>
        <v>279</v>
      </c>
      <c r="F31" s="24">
        <f t="shared" si="0"/>
        <v>370</v>
      </c>
      <c r="G31" s="25">
        <f t="shared" si="1"/>
        <v>179</v>
      </c>
      <c r="H31" s="26">
        <f t="shared" si="6"/>
        <v>420</v>
      </c>
      <c r="I31" s="27">
        <f t="shared" si="7"/>
        <v>79</v>
      </c>
      <c r="J31" s="24">
        <f t="shared" si="2"/>
        <v>450.3</v>
      </c>
      <c r="K31" s="24">
        <f>(F31+H31+J31)*1</f>
        <v>1240.3</v>
      </c>
      <c r="L31" s="24">
        <f t="shared" si="9"/>
        <v>1240.3</v>
      </c>
      <c r="M31" s="28">
        <f t="shared" si="10"/>
        <v>100</v>
      </c>
      <c r="N31" s="24">
        <f t="shared" si="11"/>
        <v>0</v>
      </c>
      <c r="O31" s="24">
        <v>0</v>
      </c>
      <c r="P31" s="24">
        <f t="shared" si="12"/>
        <v>1340.3</v>
      </c>
      <c r="Q31" s="29" t="s">
        <v>22</v>
      </c>
      <c r="R31" s="72" t="s">
        <v>145</v>
      </c>
      <c r="S31" s="84" t="str">
        <f>R2</f>
        <v>042019</v>
      </c>
      <c r="T31" s="101"/>
      <c r="U31" s="102">
        <v>3.7</v>
      </c>
      <c r="V31" s="103">
        <v>4.2</v>
      </c>
      <c r="W31" s="102">
        <v>5.7</v>
      </c>
      <c r="X31" s="102">
        <v>50</v>
      </c>
      <c r="Y31" s="102">
        <f t="shared" si="13"/>
        <v>100</v>
      </c>
      <c r="Z31" s="22"/>
      <c r="AA31" s="2"/>
      <c r="AB31" s="2"/>
      <c r="AC31" s="68" t="str">
        <f t="shared" si="14"/>
        <v>Ravi Kiumar</v>
      </c>
      <c r="AD31" s="23" t="str">
        <f t="shared" si="15"/>
        <v>BH-II/5</v>
      </c>
      <c r="AE31" s="23">
        <f t="shared" si="16"/>
        <v>7412</v>
      </c>
      <c r="AF31" s="23">
        <f t="shared" si="17"/>
        <v>7133</v>
      </c>
      <c r="AG31" s="23">
        <f t="shared" si="18"/>
        <v>279</v>
      </c>
      <c r="AH31" s="24">
        <f t="shared" si="19"/>
        <v>370</v>
      </c>
      <c r="AI31" s="23">
        <f t="shared" si="20"/>
        <v>179</v>
      </c>
      <c r="AJ31" s="24">
        <f t="shared" si="21"/>
        <v>420</v>
      </c>
      <c r="AK31" s="23">
        <f t="shared" si="22"/>
        <v>79</v>
      </c>
      <c r="AL31" s="24">
        <f t="shared" si="23"/>
        <v>450.3</v>
      </c>
      <c r="AM31" s="23">
        <f t="shared" si="23"/>
        <v>1240.3</v>
      </c>
      <c r="AN31" s="24">
        <f t="shared" si="23"/>
        <v>1240.3</v>
      </c>
      <c r="AO31" s="24">
        <f t="shared" si="23"/>
        <v>100</v>
      </c>
      <c r="AP31" s="24">
        <f t="shared" si="23"/>
        <v>0</v>
      </c>
      <c r="AQ31" s="24">
        <f t="shared" si="23"/>
        <v>0</v>
      </c>
      <c r="AR31" s="24">
        <f t="shared" si="23"/>
        <v>1340.3</v>
      </c>
      <c r="AS31" s="70" t="str">
        <f t="shared" si="23"/>
        <v>Nil</v>
      </c>
    </row>
    <row r="32" spans="1:45">
      <c r="A32" s="80" t="s">
        <v>101</v>
      </c>
      <c r="B32" s="77" t="s">
        <v>53</v>
      </c>
      <c r="C32" s="23">
        <v>7551</v>
      </c>
      <c r="D32" s="23">
        <v>7189</v>
      </c>
      <c r="E32" s="23">
        <f t="shared" ref="E32:E51" si="24">IF((C32&gt;D32),(C32-D32),(0))/1</f>
        <v>362</v>
      </c>
      <c r="F32" s="24">
        <f t="shared" ref="F32:F51" si="25">IF((E32&gt;100),(100*U32), (E32*U32))</f>
        <v>370</v>
      </c>
      <c r="G32" s="25">
        <f t="shared" ref="G32:G51" si="26">IF((E32&gt;100),(E32-100),(0))</f>
        <v>262</v>
      </c>
      <c r="H32" s="26">
        <f t="shared" ref="H32:H51" si="27">IF((G32&gt;100),(100*V32),(G32*V32))</f>
        <v>420</v>
      </c>
      <c r="I32" s="27">
        <f t="shared" ref="I32:I51" si="28">IF((G32&gt;100),(G32-100),(0))</f>
        <v>162</v>
      </c>
      <c r="J32" s="24">
        <f t="shared" ref="J32:J51" si="29">IF((I32&gt;0),(I32*W32),(0))</f>
        <v>923.4</v>
      </c>
      <c r="K32" s="24">
        <f t="shared" ref="K32:K51" si="30">(F32+H32+J32)*1</f>
        <v>1713.4</v>
      </c>
      <c r="L32" s="24">
        <f t="shared" ref="L32:L51" si="31">K32</f>
        <v>1713.4</v>
      </c>
      <c r="M32" s="28">
        <f t="shared" ref="M32:M54" si="32">IF((Y32&gt;0),Y32,130)</f>
        <v>100</v>
      </c>
      <c r="N32" s="24">
        <f t="shared" ref="N32:N51" si="33">IF((E32&gt;0),0,(Y32))</f>
        <v>0</v>
      </c>
      <c r="O32" s="24">
        <v>0</v>
      </c>
      <c r="P32" s="24">
        <f t="shared" ref="P32:P54" si="34">IF((L32&gt;0),(L32+M32+O32),(M32)+(O32))</f>
        <v>1813.4</v>
      </c>
      <c r="Q32" s="29" t="s">
        <v>22</v>
      </c>
      <c r="R32" s="72" t="s">
        <v>146</v>
      </c>
      <c r="S32" s="84" t="str">
        <f>R2</f>
        <v>042019</v>
      </c>
      <c r="T32" s="104"/>
      <c r="U32" s="102">
        <v>3.7</v>
      </c>
      <c r="V32" s="103">
        <v>4.2</v>
      </c>
      <c r="W32" s="102">
        <v>5.7</v>
      </c>
      <c r="X32" s="102">
        <v>50</v>
      </c>
      <c r="Y32" s="102">
        <f t="shared" si="13"/>
        <v>100</v>
      </c>
      <c r="Z32" s="22"/>
      <c r="AC32" s="68" t="str">
        <f t="shared" si="14"/>
        <v>Sanat Das</v>
      </c>
      <c r="AD32" s="23" t="str">
        <f t="shared" si="15"/>
        <v>BH-II/6</v>
      </c>
      <c r="AE32" s="23">
        <f t="shared" si="16"/>
        <v>7551</v>
      </c>
      <c r="AF32" s="23">
        <f t="shared" si="17"/>
        <v>7189</v>
      </c>
      <c r="AG32" s="23">
        <f t="shared" si="18"/>
        <v>362</v>
      </c>
      <c r="AH32" s="24">
        <f t="shared" si="19"/>
        <v>370</v>
      </c>
      <c r="AI32" s="23">
        <f t="shared" si="20"/>
        <v>262</v>
      </c>
      <c r="AJ32" s="24">
        <f t="shared" si="21"/>
        <v>420</v>
      </c>
      <c r="AK32" s="23">
        <f t="shared" si="22"/>
        <v>162</v>
      </c>
      <c r="AL32" s="24">
        <f t="shared" si="23"/>
        <v>923.4</v>
      </c>
      <c r="AM32" s="23">
        <f t="shared" si="23"/>
        <v>1713.4</v>
      </c>
      <c r="AN32" s="24">
        <f t="shared" si="23"/>
        <v>1713.4</v>
      </c>
      <c r="AO32" s="24">
        <f t="shared" si="23"/>
        <v>100</v>
      </c>
      <c r="AP32" s="24">
        <f t="shared" si="23"/>
        <v>0</v>
      </c>
      <c r="AQ32" s="24">
        <f t="shared" si="23"/>
        <v>0</v>
      </c>
      <c r="AR32" s="24">
        <f t="shared" si="23"/>
        <v>1813.4</v>
      </c>
      <c r="AS32" s="70" t="str">
        <f t="shared" si="23"/>
        <v>Nil</v>
      </c>
    </row>
    <row r="33" spans="1:45">
      <c r="A33" s="80" t="s">
        <v>102</v>
      </c>
      <c r="B33" s="77" t="s">
        <v>54</v>
      </c>
      <c r="C33" s="23">
        <v>7288</v>
      </c>
      <c r="D33" s="23">
        <v>6989</v>
      </c>
      <c r="E33" s="23">
        <f t="shared" si="24"/>
        <v>299</v>
      </c>
      <c r="F33" s="24">
        <f t="shared" si="25"/>
        <v>370</v>
      </c>
      <c r="G33" s="25">
        <f t="shared" si="26"/>
        <v>199</v>
      </c>
      <c r="H33" s="26">
        <f t="shared" si="27"/>
        <v>420</v>
      </c>
      <c r="I33" s="27">
        <f t="shared" si="28"/>
        <v>99</v>
      </c>
      <c r="J33" s="24">
        <f t="shared" si="29"/>
        <v>564.30000000000007</v>
      </c>
      <c r="K33" s="24">
        <f t="shared" si="30"/>
        <v>1354.3000000000002</v>
      </c>
      <c r="L33" s="24">
        <f t="shared" si="31"/>
        <v>1354.3000000000002</v>
      </c>
      <c r="M33" s="28">
        <f t="shared" si="32"/>
        <v>100</v>
      </c>
      <c r="N33" s="24">
        <f t="shared" si="33"/>
        <v>0</v>
      </c>
      <c r="O33" s="24">
        <v>0</v>
      </c>
      <c r="P33" s="24">
        <f t="shared" si="34"/>
        <v>1454.3000000000002</v>
      </c>
      <c r="Q33" s="29" t="s">
        <v>22</v>
      </c>
      <c r="R33" s="72" t="s">
        <v>147</v>
      </c>
      <c r="S33" s="84" t="str">
        <f>R2</f>
        <v>042019</v>
      </c>
      <c r="T33" s="104"/>
      <c r="U33" s="102">
        <v>3.7</v>
      </c>
      <c r="V33" s="103">
        <v>4.2</v>
      </c>
      <c r="W33" s="102">
        <v>5.7</v>
      </c>
      <c r="X33" s="102">
        <v>50</v>
      </c>
      <c r="Y33" s="102">
        <f t="shared" si="13"/>
        <v>100</v>
      </c>
      <c r="Z33" s="22"/>
      <c r="AC33" s="68" t="str">
        <f t="shared" si="14"/>
        <v>Shri. L. Lnethang</v>
      </c>
      <c r="AD33" s="23" t="str">
        <f t="shared" si="15"/>
        <v>BH-II/7</v>
      </c>
      <c r="AE33" s="23">
        <f t="shared" si="16"/>
        <v>7288</v>
      </c>
      <c r="AF33" s="23">
        <f t="shared" si="17"/>
        <v>6989</v>
      </c>
      <c r="AG33" s="23">
        <f t="shared" si="18"/>
        <v>299</v>
      </c>
      <c r="AH33" s="24">
        <f t="shared" si="19"/>
        <v>370</v>
      </c>
      <c r="AI33" s="23">
        <f t="shared" si="20"/>
        <v>199</v>
      </c>
      <c r="AJ33" s="24">
        <f t="shared" si="21"/>
        <v>420</v>
      </c>
      <c r="AK33" s="23">
        <f t="shared" si="22"/>
        <v>99</v>
      </c>
      <c r="AL33" s="24">
        <f t="shared" si="23"/>
        <v>564.30000000000007</v>
      </c>
      <c r="AM33" s="23">
        <f t="shared" si="23"/>
        <v>1354.3000000000002</v>
      </c>
      <c r="AN33" s="24">
        <f t="shared" si="23"/>
        <v>1354.3000000000002</v>
      </c>
      <c r="AO33" s="24">
        <f t="shared" si="23"/>
        <v>100</v>
      </c>
      <c r="AP33" s="24">
        <f t="shared" si="23"/>
        <v>0</v>
      </c>
      <c r="AQ33" s="24">
        <f t="shared" si="23"/>
        <v>0</v>
      </c>
      <c r="AR33" s="24">
        <f t="shared" si="23"/>
        <v>1454.3000000000002</v>
      </c>
      <c r="AS33" s="70" t="str">
        <f t="shared" si="23"/>
        <v>Nil</v>
      </c>
    </row>
    <row r="34" spans="1:45">
      <c r="A34" s="80" t="s">
        <v>103</v>
      </c>
      <c r="B34" s="77" t="s">
        <v>55</v>
      </c>
      <c r="C34" s="23">
        <v>2037</v>
      </c>
      <c r="D34" s="23">
        <v>1984</v>
      </c>
      <c r="E34" s="23">
        <f t="shared" si="24"/>
        <v>53</v>
      </c>
      <c r="F34" s="24">
        <f t="shared" si="25"/>
        <v>196.10000000000002</v>
      </c>
      <c r="G34" s="25">
        <f t="shared" si="26"/>
        <v>0</v>
      </c>
      <c r="H34" s="26">
        <f t="shared" si="27"/>
        <v>0</v>
      </c>
      <c r="I34" s="27">
        <f t="shared" si="28"/>
        <v>0</v>
      </c>
      <c r="J34" s="24">
        <f t="shared" si="29"/>
        <v>0</v>
      </c>
      <c r="K34" s="24">
        <f t="shared" si="30"/>
        <v>196.10000000000002</v>
      </c>
      <c r="L34" s="24">
        <f t="shared" si="31"/>
        <v>196.10000000000002</v>
      </c>
      <c r="M34" s="28">
        <f t="shared" si="32"/>
        <v>100</v>
      </c>
      <c r="N34" s="24">
        <f t="shared" si="33"/>
        <v>0</v>
      </c>
      <c r="O34" s="24">
        <v>0</v>
      </c>
      <c r="P34" s="24">
        <f t="shared" si="34"/>
        <v>296.10000000000002</v>
      </c>
      <c r="Q34" s="29" t="s">
        <v>22</v>
      </c>
      <c r="R34" s="72" t="s">
        <v>148</v>
      </c>
      <c r="S34" s="84" t="str">
        <f>R2</f>
        <v>042019</v>
      </c>
      <c r="T34" s="104"/>
      <c r="U34" s="102">
        <v>3.7</v>
      </c>
      <c r="V34" s="103">
        <v>4.2</v>
      </c>
      <c r="W34" s="102">
        <v>5.7</v>
      </c>
      <c r="X34" s="102">
        <v>50</v>
      </c>
      <c r="Y34" s="102">
        <f t="shared" si="13"/>
        <v>100</v>
      </c>
      <c r="Z34" s="22"/>
      <c r="AC34" s="68" t="str">
        <f t="shared" si="14"/>
        <v>Dr. N. Amareshwaran</v>
      </c>
      <c r="AD34" s="23" t="str">
        <f t="shared" si="15"/>
        <v>BH-II/8</v>
      </c>
      <c r="AE34" s="23">
        <f t="shared" si="16"/>
        <v>2037</v>
      </c>
      <c r="AF34" s="23">
        <f t="shared" si="17"/>
        <v>1984</v>
      </c>
      <c r="AG34" s="23">
        <f t="shared" si="18"/>
        <v>53</v>
      </c>
      <c r="AH34" s="24">
        <f t="shared" si="19"/>
        <v>196.10000000000002</v>
      </c>
      <c r="AI34" s="23">
        <f t="shared" si="20"/>
        <v>0</v>
      </c>
      <c r="AJ34" s="24">
        <f t="shared" si="21"/>
        <v>0</v>
      </c>
      <c r="AK34" s="23">
        <f t="shared" si="22"/>
        <v>0</v>
      </c>
      <c r="AL34" s="24">
        <f t="shared" si="23"/>
        <v>0</v>
      </c>
      <c r="AM34" s="23">
        <f t="shared" si="23"/>
        <v>196.10000000000002</v>
      </c>
      <c r="AN34" s="24">
        <f t="shared" si="23"/>
        <v>196.10000000000002</v>
      </c>
      <c r="AO34" s="24">
        <f t="shared" si="23"/>
        <v>100</v>
      </c>
      <c r="AP34" s="24">
        <f t="shared" si="23"/>
        <v>0</v>
      </c>
      <c r="AQ34" s="24">
        <f t="shared" si="23"/>
        <v>0</v>
      </c>
      <c r="AR34" s="24">
        <f t="shared" si="23"/>
        <v>296.10000000000002</v>
      </c>
      <c r="AS34" s="70" t="str">
        <f t="shared" si="23"/>
        <v>Nil</v>
      </c>
    </row>
    <row r="35" spans="1:45">
      <c r="A35" s="80" t="s">
        <v>104</v>
      </c>
      <c r="B35" s="77" t="s">
        <v>56</v>
      </c>
      <c r="C35" s="23">
        <v>5894</v>
      </c>
      <c r="D35" s="23">
        <v>5645</v>
      </c>
      <c r="E35" s="23">
        <f>IF((C35&gt;D35),(C35-D35),(0))/1</f>
        <v>249</v>
      </c>
      <c r="F35" s="24">
        <f t="shared" si="25"/>
        <v>370</v>
      </c>
      <c r="G35" s="25">
        <f t="shared" si="26"/>
        <v>149</v>
      </c>
      <c r="H35" s="26">
        <f t="shared" si="27"/>
        <v>420</v>
      </c>
      <c r="I35" s="27">
        <f t="shared" si="28"/>
        <v>49</v>
      </c>
      <c r="J35" s="24">
        <f t="shared" si="29"/>
        <v>279.3</v>
      </c>
      <c r="K35" s="24">
        <f>(F35+H35+J35)*1</f>
        <v>1069.3</v>
      </c>
      <c r="L35" s="24">
        <f t="shared" si="31"/>
        <v>1069.3</v>
      </c>
      <c r="M35" s="28">
        <f t="shared" si="32"/>
        <v>100</v>
      </c>
      <c r="N35" s="24">
        <f t="shared" si="33"/>
        <v>0</v>
      </c>
      <c r="O35" s="24">
        <v>0</v>
      </c>
      <c r="P35" s="24">
        <f t="shared" si="34"/>
        <v>1169.3</v>
      </c>
      <c r="Q35" s="29" t="s">
        <v>22</v>
      </c>
      <c r="R35" s="72" t="s">
        <v>149</v>
      </c>
      <c r="S35" s="84" t="str">
        <f>R2</f>
        <v>042019</v>
      </c>
      <c r="T35" s="104"/>
      <c r="U35" s="102">
        <v>3.7</v>
      </c>
      <c r="V35" s="103">
        <v>4.2</v>
      </c>
      <c r="W35" s="102">
        <v>5.7</v>
      </c>
      <c r="X35" s="102">
        <v>50</v>
      </c>
      <c r="Y35" s="102">
        <f t="shared" si="13"/>
        <v>100</v>
      </c>
      <c r="Z35" s="22"/>
      <c r="AC35" s="68" t="str">
        <f t="shared" si="14"/>
        <v>Lakhi Deb</v>
      </c>
      <c r="AD35" s="23" t="str">
        <f t="shared" si="15"/>
        <v>BH-II/9</v>
      </c>
      <c r="AE35" s="23">
        <f t="shared" si="16"/>
        <v>5894</v>
      </c>
      <c r="AF35" s="23">
        <f t="shared" si="17"/>
        <v>5645</v>
      </c>
      <c r="AG35" s="23">
        <f t="shared" si="18"/>
        <v>249</v>
      </c>
      <c r="AH35" s="24">
        <f t="shared" si="19"/>
        <v>370</v>
      </c>
      <c r="AI35" s="23">
        <f t="shared" si="20"/>
        <v>149</v>
      </c>
      <c r="AJ35" s="24">
        <f t="shared" si="21"/>
        <v>420</v>
      </c>
      <c r="AK35" s="23">
        <f t="shared" si="22"/>
        <v>49</v>
      </c>
      <c r="AL35" s="24">
        <f t="shared" si="23"/>
        <v>279.3</v>
      </c>
      <c r="AM35" s="23">
        <f t="shared" si="23"/>
        <v>1069.3</v>
      </c>
      <c r="AN35" s="24">
        <f t="shared" si="23"/>
        <v>1069.3</v>
      </c>
      <c r="AO35" s="24">
        <f t="shared" si="23"/>
        <v>100</v>
      </c>
      <c r="AP35" s="24">
        <f t="shared" si="23"/>
        <v>0</v>
      </c>
      <c r="AQ35" s="24">
        <f t="shared" si="23"/>
        <v>0</v>
      </c>
      <c r="AR35" s="24">
        <f t="shared" si="23"/>
        <v>1169.3</v>
      </c>
      <c r="AS35" s="70" t="str">
        <f t="shared" ref="AS35" si="35">Q35</f>
        <v>Nil</v>
      </c>
    </row>
    <row r="36" spans="1:45" ht="15.75" customHeight="1">
      <c r="A36" s="80" t="s">
        <v>171</v>
      </c>
      <c r="B36" s="77" t="s">
        <v>57</v>
      </c>
      <c r="C36" s="23">
        <v>3613</v>
      </c>
      <c r="D36" s="23">
        <v>3402</v>
      </c>
      <c r="E36" s="23">
        <f t="shared" si="24"/>
        <v>211</v>
      </c>
      <c r="F36" s="24">
        <f t="shared" si="25"/>
        <v>370</v>
      </c>
      <c r="G36" s="25">
        <f t="shared" si="26"/>
        <v>111</v>
      </c>
      <c r="H36" s="26">
        <f t="shared" si="27"/>
        <v>420</v>
      </c>
      <c r="I36" s="27">
        <f t="shared" si="28"/>
        <v>11</v>
      </c>
      <c r="J36" s="24">
        <f t="shared" si="29"/>
        <v>62.7</v>
      </c>
      <c r="K36" s="24">
        <f t="shared" si="30"/>
        <v>852.7</v>
      </c>
      <c r="L36" s="24">
        <f t="shared" si="31"/>
        <v>852.7</v>
      </c>
      <c r="M36" s="28">
        <f t="shared" si="32"/>
        <v>100</v>
      </c>
      <c r="N36" s="24">
        <f t="shared" si="33"/>
        <v>0</v>
      </c>
      <c r="O36" s="24">
        <v>0</v>
      </c>
      <c r="P36" s="24">
        <f t="shared" si="34"/>
        <v>952.7</v>
      </c>
      <c r="Q36" s="29" t="s">
        <v>22</v>
      </c>
      <c r="R36" s="72" t="s">
        <v>150</v>
      </c>
      <c r="S36" s="84" t="str">
        <f>R2</f>
        <v>042019</v>
      </c>
      <c r="T36" s="104"/>
      <c r="U36" s="102">
        <v>3.7</v>
      </c>
      <c r="V36" s="103">
        <v>4.2</v>
      </c>
      <c r="W36" s="102">
        <v>5.7</v>
      </c>
      <c r="X36" s="102">
        <v>50</v>
      </c>
      <c r="Y36" s="102">
        <f t="shared" si="13"/>
        <v>100</v>
      </c>
      <c r="Z36" s="22"/>
      <c r="AC36" s="68" t="str">
        <f t="shared" si="14"/>
        <v>Dr. L. Robindro Singh</v>
      </c>
      <c r="AD36" s="23" t="str">
        <f t="shared" si="15"/>
        <v>BH-II/10</v>
      </c>
      <c r="AE36" s="23">
        <f t="shared" si="16"/>
        <v>3613</v>
      </c>
      <c r="AF36" s="23">
        <f t="shared" si="17"/>
        <v>3402</v>
      </c>
      <c r="AG36" s="23">
        <f t="shared" si="18"/>
        <v>211</v>
      </c>
      <c r="AH36" s="24">
        <f t="shared" si="19"/>
        <v>370</v>
      </c>
      <c r="AI36" s="23">
        <f t="shared" si="20"/>
        <v>111</v>
      </c>
      <c r="AJ36" s="24">
        <f t="shared" si="21"/>
        <v>420</v>
      </c>
      <c r="AK36" s="23">
        <f t="shared" si="22"/>
        <v>11</v>
      </c>
      <c r="AL36" s="24">
        <f t="shared" si="23"/>
        <v>62.7</v>
      </c>
      <c r="AM36" s="23">
        <f t="shared" si="23"/>
        <v>852.7</v>
      </c>
      <c r="AN36" s="24">
        <f t="shared" si="23"/>
        <v>852.7</v>
      </c>
      <c r="AO36" s="24">
        <f t="shared" si="23"/>
        <v>100</v>
      </c>
      <c r="AP36" s="24">
        <f t="shared" si="23"/>
        <v>0</v>
      </c>
      <c r="AQ36" s="24">
        <f t="shared" si="23"/>
        <v>0</v>
      </c>
      <c r="AR36" s="24">
        <f t="shared" si="23"/>
        <v>952.7</v>
      </c>
      <c r="AS36" s="70" t="str">
        <f t="shared" si="23"/>
        <v>Nil</v>
      </c>
    </row>
    <row r="37" spans="1:45" ht="15" customHeight="1">
      <c r="A37" s="80" t="s">
        <v>105</v>
      </c>
      <c r="B37" s="77" t="s">
        <v>58</v>
      </c>
      <c r="C37" s="23">
        <v>3081</v>
      </c>
      <c r="D37" s="23">
        <v>3032</v>
      </c>
      <c r="E37" s="23">
        <f t="shared" si="24"/>
        <v>49</v>
      </c>
      <c r="F37" s="24">
        <f t="shared" si="25"/>
        <v>181.3</v>
      </c>
      <c r="G37" s="25">
        <f t="shared" si="26"/>
        <v>0</v>
      </c>
      <c r="H37" s="26">
        <f t="shared" si="27"/>
        <v>0</v>
      </c>
      <c r="I37" s="27">
        <f t="shared" si="28"/>
        <v>0</v>
      </c>
      <c r="J37" s="24">
        <f t="shared" si="29"/>
        <v>0</v>
      </c>
      <c r="K37" s="24">
        <f t="shared" si="30"/>
        <v>181.3</v>
      </c>
      <c r="L37" s="24">
        <f t="shared" si="31"/>
        <v>181.3</v>
      </c>
      <c r="M37" s="28">
        <f t="shared" si="32"/>
        <v>100</v>
      </c>
      <c r="N37" s="24">
        <f t="shared" si="33"/>
        <v>0</v>
      </c>
      <c r="O37" s="24">
        <v>0</v>
      </c>
      <c r="P37" s="24">
        <f t="shared" si="34"/>
        <v>281.3</v>
      </c>
      <c r="Q37" s="29" t="s">
        <v>22</v>
      </c>
      <c r="R37" s="72" t="s">
        <v>151</v>
      </c>
      <c r="S37" s="84" t="str">
        <f>R2</f>
        <v>042019</v>
      </c>
      <c r="T37" s="104"/>
      <c r="U37" s="102">
        <v>3.7</v>
      </c>
      <c r="V37" s="103">
        <v>4.2</v>
      </c>
      <c r="W37" s="102">
        <v>5.7</v>
      </c>
      <c r="X37" s="102">
        <v>50</v>
      </c>
      <c r="Y37" s="102">
        <f t="shared" si="13"/>
        <v>100</v>
      </c>
      <c r="Z37" s="22"/>
      <c r="AC37" s="68" t="str">
        <f t="shared" si="14"/>
        <v>Sudip Paul</v>
      </c>
      <c r="AD37" s="23" t="str">
        <f t="shared" si="15"/>
        <v>BH-II/11</v>
      </c>
      <c r="AE37" s="23">
        <f t="shared" si="16"/>
        <v>3081</v>
      </c>
      <c r="AF37" s="23">
        <f t="shared" si="17"/>
        <v>3032</v>
      </c>
      <c r="AG37" s="23">
        <f t="shared" si="18"/>
        <v>49</v>
      </c>
      <c r="AH37" s="24">
        <f t="shared" si="19"/>
        <v>181.3</v>
      </c>
      <c r="AI37" s="23">
        <f t="shared" si="20"/>
        <v>0</v>
      </c>
      <c r="AJ37" s="24">
        <f t="shared" si="21"/>
        <v>0</v>
      </c>
      <c r="AK37" s="23">
        <f t="shared" si="22"/>
        <v>0</v>
      </c>
      <c r="AL37" s="24">
        <f t="shared" si="23"/>
        <v>0</v>
      </c>
      <c r="AM37" s="23">
        <f t="shared" si="23"/>
        <v>181.3</v>
      </c>
      <c r="AN37" s="24">
        <f t="shared" si="23"/>
        <v>181.3</v>
      </c>
      <c r="AO37" s="24">
        <f t="shared" si="23"/>
        <v>100</v>
      </c>
      <c r="AP37" s="24">
        <f t="shared" si="23"/>
        <v>0</v>
      </c>
      <c r="AQ37" s="24">
        <f t="shared" si="23"/>
        <v>0</v>
      </c>
      <c r="AR37" s="24">
        <f t="shared" si="23"/>
        <v>281.3</v>
      </c>
      <c r="AS37" s="70" t="str">
        <f t="shared" si="23"/>
        <v>Nil</v>
      </c>
    </row>
    <row r="38" spans="1:45" ht="15" customHeight="1">
      <c r="A38" s="80" t="s">
        <v>106</v>
      </c>
      <c r="B38" s="77" t="s">
        <v>59</v>
      </c>
      <c r="C38" s="23">
        <v>6803</v>
      </c>
      <c r="D38" s="23">
        <v>6633</v>
      </c>
      <c r="E38" s="23">
        <f t="shared" si="24"/>
        <v>170</v>
      </c>
      <c r="F38" s="24">
        <f t="shared" si="25"/>
        <v>370</v>
      </c>
      <c r="G38" s="25">
        <f t="shared" si="26"/>
        <v>70</v>
      </c>
      <c r="H38" s="26">
        <f t="shared" si="27"/>
        <v>294</v>
      </c>
      <c r="I38" s="27">
        <f t="shared" si="28"/>
        <v>0</v>
      </c>
      <c r="J38" s="24">
        <f t="shared" si="29"/>
        <v>0</v>
      </c>
      <c r="K38" s="24">
        <f t="shared" si="30"/>
        <v>664</v>
      </c>
      <c r="L38" s="24">
        <f t="shared" si="31"/>
        <v>664</v>
      </c>
      <c r="M38" s="28">
        <f t="shared" si="32"/>
        <v>100</v>
      </c>
      <c r="N38" s="24">
        <f t="shared" si="33"/>
        <v>0</v>
      </c>
      <c r="O38" s="24">
        <v>0</v>
      </c>
      <c r="P38" s="24">
        <f t="shared" si="34"/>
        <v>764</v>
      </c>
      <c r="Q38" s="29" t="s">
        <v>22</v>
      </c>
      <c r="R38" s="72" t="s">
        <v>152</v>
      </c>
      <c r="S38" s="84" t="str">
        <f>R2</f>
        <v>042019</v>
      </c>
      <c r="T38" s="104"/>
      <c r="U38" s="102">
        <v>3.7</v>
      </c>
      <c r="V38" s="103">
        <v>4.2</v>
      </c>
      <c r="W38" s="102">
        <v>5.7</v>
      </c>
      <c r="X38" s="102">
        <v>50</v>
      </c>
      <c r="Y38" s="102">
        <f t="shared" si="13"/>
        <v>100</v>
      </c>
      <c r="Z38" s="22"/>
      <c r="AC38" s="68" t="str">
        <f t="shared" si="14"/>
        <v>My café</v>
      </c>
      <c r="AD38" s="23" t="str">
        <f t="shared" si="15"/>
        <v>BH-II/12</v>
      </c>
      <c r="AE38" s="23">
        <f t="shared" si="16"/>
        <v>6803</v>
      </c>
      <c r="AF38" s="23">
        <f t="shared" si="17"/>
        <v>6633</v>
      </c>
      <c r="AG38" s="23">
        <f t="shared" si="18"/>
        <v>170</v>
      </c>
      <c r="AH38" s="24">
        <f t="shared" si="19"/>
        <v>370</v>
      </c>
      <c r="AI38" s="23">
        <f t="shared" si="20"/>
        <v>70</v>
      </c>
      <c r="AJ38" s="24">
        <f t="shared" si="21"/>
        <v>294</v>
      </c>
      <c r="AK38" s="23">
        <f t="shared" si="22"/>
        <v>0</v>
      </c>
      <c r="AL38" s="24">
        <f t="shared" si="23"/>
        <v>0</v>
      </c>
      <c r="AM38" s="23">
        <f t="shared" si="23"/>
        <v>664</v>
      </c>
      <c r="AN38" s="24">
        <f t="shared" si="23"/>
        <v>664</v>
      </c>
      <c r="AO38" s="24">
        <f t="shared" si="23"/>
        <v>100</v>
      </c>
      <c r="AP38" s="24">
        <f t="shared" si="23"/>
        <v>0</v>
      </c>
      <c r="AQ38" s="24">
        <f t="shared" si="23"/>
        <v>0</v>
      </c>
      <c r="AR38" s="24">
        <f t="shared" si="23"/>
        <v>764</v>
      </c>
      <c r="AS38" s="70" t="str">
        <f t="shared" si="23"/>
        <v>Nil</v>
      </c>
    </row>
    <row r="39" spans="1:45" ht="15.75" customHeight="1">
      <c r="A39" s="80" t="s">
        <v>107</v>
      </c>
      <c r="B39" s="77" t="s">
        <v>60</v>
      </c>
      <c r="C39" s="23">
        <v>3459</v>
      </c>
      <c r="D39" s="23">
        <v>3348</v>
      </c>
      <c r="E39" s="23">
        <f t="shared" si="24"/>
        <v>111</v>
      </c>
      <c r="F39" s="24">
        <f t="shared" si="25"/>
        <v>370</v>
      </c>
      <c r="G39" s="25">
        <f t="shared" si="26"/>
        <v>11</v>
      </c>
      <c r="H39" s="26">
        <f t="shared" si="27"/>
        <v>46.2</v>
      </c>
      <c r="I39" s="27">
        <f t="shared" si="28"/>
        <v>0</v>
      </c>
      <c r="J39" s="24">
        <f t="shared" si="29"/>
        <v>0</v>
      </c>
      <c r="K39" s="24">
        <f t="shared" si="30"/>
        <v>416.2</v>
      </c>
      <c r="L39" s="24">
        <f t="shared" si="31"/>
        <v>416.2</v>
      </c>
      <c r="M39" s="28">
        <f t="shared" si="32"/>
        <v>100</v>
      </c>
      <c r="N39" s="24">
        <f t="shared" si="33"/>
        <v>0</v>
      </c>
      <c r="O39" s="24">
        <v>0</v>
      </c>
      <c r="P39" s="24">
        <f t="shared" si="34"/>
        <v>516.20000000000005</v>
      </c>
      <c r="Q39" s="29" t="s">
        <v>22</v>
      </c>
      <c r="R39" s="72" t="s">
        <v>153</v>
      </c>
      <c r="S39" s="84" t="str">
        <f>R2</f>
        <v>042019</v>
      </c>
      <c r="T39" s="104"/>
      <c r="U39" s="102">
        <v>3.7</v>
      </c>
      <c r="V39" s="103">
        <v>4.2</v>
      </c>
      <c r="W39" s="102">
        <v>5.7</v>
      </c>
      <c r="X39" s="102">
        <v>50</v>
      </c>
      <c r="Y39" s="102">
        <f t="shared" si="13"/>
        <v>100</v>
      </c>
      <c r="Z39" s="22"/>
      <c r="AC39" s="68" t="str">
        <f t="shared" si="14"/>
        <v>R.E. Kharbani</v>
      </c>
      <c r="AD39" s="23" t="str">
        <f t="shared" si="15"/>
        <v>BH-II/13</v>
      </c>
      <c r="AE39" s="23">
        <f t="shared" si="16"/>
        <v>3459</v>
      </c>
      <c r="AF39" s="23">
        <f t="shared" si="17"/>
        <v>3348</v>
      </c>
      <c r="AG39" s="23">
        <f t="shared" si="18"/>
        <v>111</v>
      </c>
      <c r="AH39" s="24">
        <f t="shared" si="19"/>
        <v>370</v>
      </c>
      <c r="AI39" s="23">
        <f t="shared" si="20"/>
        <v>11</v>
      </c>
      <c r="AJ39" s="24">
        <f t="shared" si="21"/>
        <v>46.2</v>
      </c>
      <c r="AK39" s="23">
        <f t="shared" si="22"/>
        <v>0</v>
      </c>
      <c r="AL39" s="24">
        <f t="shared" si="23"/>
        <v>0</v>
      </c>
      <c r="AM39" s="23">
        <f t="shared" si="23"/>
        <v>416.2</v>
      </c>
      <c r="AN39" s="24">
        <f t="shared" si="23"/>
        <v>416.2</v>
      </c>
      <c r="AO39" s="24">
        <f t="shared" si="23"/>
        <v>100</v>
      </c>
      <c r="AP39" s="24">
        <f t="shared" si="23"/>
        <v>0</v>
      </c>
      <c r="AQ39" s="24">
        <f t="shared" si="23"/>
        <v>0</v>
      </c>
      <c r="AR39" s="24">
        <f t="shared" si="23"/>
        <v>516.20000000000005</v>
      </c>
      <c r="AS39" s="70" t="str">
        <f t="shared" si="23"/>
        <v>Nil</v>
      </c>
    </row>
    <row r="40" spans="1:45" ht="15.75" customHeight="1">
      <c r="A40" s="80" t="s">
        <v>87</v>
      </c>
      <c r="B40" s="77" t="s">
        <v>61</v>
      </c>
      <c r="C40" s="23">
        <v>6676</v>
      </c>
      <c r="D40" s="23">
        <v>6568</v>
      </c>
      <c r="E40" s="23">
        <f t="shared" si="24"/>
        <v>108</v>
      </c>
      <c r="F40" s="24">
        <f t="shared" si="25"/>
        <v>370</v>
      </c>
      <c r="G40" s="25">
        <f t="shared" si="26"/>
        <v>8</v>
      </c>
      <c r="H40" s="26">
        <f t="shared" si="27"/>
        <v>33.6</v>
      </c>
      <c r="I40" s="27">
        <f t="shared" si="28"/>
        <v>0</v>
      </c>
      <c r="J40" s="24">
        <f t="shared" si="29"/>
        <v>0</v>
      </c>
      <c r="K40" s="24">
        <f t="shared" si="30"/>
        <v>403.6</v>
      </c>
      <c r="L40" s="24">
        <f t="shared" si="31"/>
        <v>403.6</v>
      </c>
      <c r="M40" s="28">
        <f t="shared" si="32"/>
        <v>100</v>
      </c>
      <c r="N40" s="24">
        <f t="shared" si="33"/>
        <v>0</v>
      </c>
      <c r="O40" s="24">
        <v>0</v>
      </c>
      <c r="P40" s="24">
        <f t="shared" si="34"/>
        <v>503.6</v>
      </c>
      <c r="Q40" s="29" t="s">
        <v>22</v>
      </c>
      <c r="R40" s="72" t="s">
        <v>154</v>
      </c>
      <c r="S40" s="84" t="str">
        <f>R2</f>
        <v>042019</v>
      </c>
      <c r="T40" s="104"/>
      <c r="U40" s="102">
        <v>3.7</v>
      </c>
      <c r="V40" s="103">
        <v>4.2</v>
      </c>
      <c r="W40" s="102">
        <v>5.7</v>
      </c>
      <c r="X40" s="102">
        <v>50</v>
      </c>
      <c r="Y40" s="102">
        <f t="shared" si="13"/>
        <v>100</v>
      </c>
      <c r="Z40" s="22"/>
      <c r="AC40" s="68" t="str">
        <f t="shared" si="14"/>
        <v>My Café</v>
      </c>
      <c r="AD40" s="23" t="str">
        <f t="shared" si="15"/>
        <v>BH-II/14</v>
      </c>
      <c r="AE40" s="23">
        <f t="shared" si="16"/>
        <v>6676</v>
      </c>
      <c r="AF40" s="23">
        <f t="shared" si="17"/>
        <v>6568</v>
      </c>
      <c r="AG40" s="23">
        <f t="shared" si="18"/>
        <v>108</v>
      </c>
      <c r="AH40" s="24">
        <f t="shared" si="19"/>
        <v>370</v>
      </c>
      <c r="AI40" s="23">
        <f t="shared" si="20"/>
        <v>8</v>
      </c>
      <c r="AJ40" s="24">
        <f t="shared" si="21"/>
        <v>33.6</v>
      </c>
      <c r="AK40" s="23">
        <f t="shared" si="22"/>
        <v>0</v>
      </c>
      <c r="AL40" s="24">
        <f t="shared" si="23"/>
        <v>0</v>
      </c>
      <c r="AM40" s="23">
        <f t="shared" si="23"/>
        <v>403.6</v>
      </c>
      <c r="AN40" s="24">
        <f t="shared" si="23"/>
        <v>403.6</v>
      </c>
      <c r="AO40" s="24">
        <f t="shared" si="23"/>
        <v>100</v>
      </c>
      <c r="AP40" s="24">
        <f t="shared" si="23"/>
        <v>0</v>
      </c>
      <c r="AQ40" s="24">
        <f t="shared" si="23"/>
        <v>0</v>
      </c>
      <c r="AR40" s="24">
        <f t="shared" si="23"/>
        <v>503.6</v>
      </c>
      <c r="AS40" s="70" t="str">
        <f t="shared" si="23"/>
        <v>Nil</v>
      </c>
    </row>
    <row r="41" spans="1:45" ht="15.75" customHeight="1">
      <c r="A41" s="80" t="s">
        <v>176</v>
      </c>
      <c r="B41" s="77" t="s">
        <v>62</v>
      </c>
      <c r="C41" s="23">
        <v>5447</v>
      </c>
      <c r="D41" s="23">
        <v>5204</v>
      </c>
      <c r="E41" s="23">
        <f t="shared" si="24"/>
        <v>243</v>
      </c>
      <c r="F41" s="24">
        <f t="shared" si="25"/>
        <v>370</v>
      </c>
      <c r="G41" s="25">
        <f t="shared" si="26"/>
        <v>143</v>
      </c>
      <c r="H41" s="26">
        <f t="shared" si="27"/>
        <v>420</v>
      </c>
      <c r="I41" s="27">
        <f t="shared" si="28"/>
        <v>43</v>
      </c>
      <c r="J41" s="24">
        <f t="shared" si="29"/>
        <v>245.1</v>
      </c>
      <c r="K41" s="24">
        <f t="shared" si="30"/>
        <v>1035.0999999999999</v>
      </c>
      <c r="L41" s="24">
        <f t="shared" si="31"/>
        <v>1035.0999999999999</v>
      </c>
      <c r="M41" s="28">
        <f t="shared" si="32"/>
        <v>100</v>
      </c>
      <c r="N41" s="24">
        <f t="shared" si="33"/>
        <v>0</v>
      </c>
      <c r="O41" s="24">
        <v>0</v>
      </c>
      <c r="P41" s="24">
        <f t="shared" si="34"/>
        <v>1135.0999999999999</v>
      </c>
      <c r="Q41" s="29" t="s">
        <v>22</v>
      </c>
      <c r="R41" s="72" t="s">
        <v>155</v>
      </c>
      <c r="S41" s="84" t="str">
        <f>R2</f>
        <v>042019</v>
      </c>
      <c r="T41" s="104"/>
      <c r="U41" s="102">
        <v>3.7</v>
      </c>
      <c r="V41" s="103">
        <v>4.2</v>
      </c>
      <c r="W41" s="102">
        <v>5.7</v>
      </c>
      <c r="X41" s="102">
        <v>50</v>
      </c>
      <c r="Y41" s="102">
        <f t="shared" si="13"/>
        <v>100</v>
      </c>
      <c r="Z41" s="22"/>
      <c r="AC41" s="68" t="str">
        <f t="shared" si="14"/>
        <v>Longshibeni</v>
      </c>
      <c r="AD41" s="23" t="str">
        <f t="shared" si="15"/>
        <v>BH-II/15</v>
      </c>
      <c r="AE41" s="23">
        <f t="shared" si="16"/>
        <v>5447</v>
      </c>
      <c r="AF41" s="23">
        <f t="shared" si="17"/>
        <v>5204</v>
      </c>
      <c r="AG41" s="23">
        <f t="shared" si="18"/>
        <v>243</v>
      </c>
      <c r="AH41" s="24">
        <f t="shared" si="19"/>
        <v>370</v>
      </c>
      <c r="AI41" s="23">
        <f t="shared" si="20"/>
        <v>143</v>
      </c>
      <c r="AJ41" s="24">
        <f t="shared" si="21"/>
        <v>420</v>
      </c>
      <c r="AK41" s="23">
        <f t="shared" si="22"/>
        <v>43</v>
      </c>
      <c r="AL41" s="24">
        <f t="shared" si="23"/>
        <v>245.1</v>
      </c>
      <c r="AM41" s="23">
        <f t="shared" si="23"/>
        <v>1035.0999999999999</v>
      </c>
      <c r="AN41" s="24">
        <f t="shared" si="23"/>
        <v>1035.0999999999999</v>
      </c>
      <c r="AO41" s="24">
        <f t="shared" si="23"/>
        <v>100</v>
      </c>
      <c r="AP41" s="24">
        <f t="shared" si="23"/>
        <v>0</v>
      </c>
      <c r="AQ41" s="24">
        <f t="shared" si="23"/>
        <v>0</v>
      </c>
      <c r="AR41" s="24">
        <f t="shared" si="23"/>
        <v>1135.0999999999999</v>
      </c>
      <c r="AS41" s="70" t="str">
        <f t="shared" si="23"/>
        <v>Nil</v>
      </c>
    </row>
    <row r="42" spans="1:45" ht="15" customHeight="1">
      <c r="A42" s="80" t="s">
        <v>108</v>
      </c>
      <c r="B42" s="77" t="s">
        <v>63</v>
      </c>
      <c r="C42" s="23">
        <v>5992</v>
      </c>
      <c r="D42" s="23">
        <v>5992</v>
      </c>
      <c r="E42" s="23">
        <f t="shared" si="24"/>
        <v>0</v>
      </c>
      <c r="F42" s="24">
        <f t="shared" si="25"/>
        <v>0</v>
      </c>
      <c r="G42" s="25">
        <f t="shared" si="26"/>
        <v>0</v>
      </c>
      <c r="H42" s="26">
        <f t="shared" si="27"/>
        <v>0</v>
      </c>
      <c r="I42" s="27">
        <f t="shared" si="28"/>
        <v>0</v>
      </c>
      <c r="J42" s="24">
        <f t="shared" si="29"/>
        <v>0</v>
      </c>
      <c r="K42" s="24">
        <f t="shared" si="30"/>
        <v>0</v>
      </c>
      <c r="L42" s="24">
        <f t="shared" si="31"/>
        <v>0</v>
      </c>
      <c r="M42" s="28">
        <f t="shared" si="32"/>
        <v>100</v>
      </c>
      <c r="N42" s="24">
        <f t="shared" si="33"/>
        <v>100</v>
      </c>
      <c r="O42" s="24">
        <v>0</v>
      </c>
      <c r="P42" s="24">
        <f t="shared" si="34"/>
        <v>100</v>
      </c>
      <c r="Q42" s="29" t="s">
        <v>22</v>
      </c>
      <c r="R42" s="72" t="s">
        <v>156</v>
      </c>
      <c r="S42" s="84" t="str">
        <f>R2</f>
        <v>042019</v>
      </c>
      <c r="T42" s="104"/>
      <c r="U42" s="102">
        <v>3.7</v>
      </c>
      <c r="V42" s="103">
        <v>4.2</v>
      </c>
      <c r="W42" s="102">
        <v>5.7</v>
      </c>
      <c r="X42" s="102">
        <v>50</v>
      </c>
      <c r="Y42" s="102">
        <f t="shared" si="13"/>
        <v>100</v>
      </c>
      <c r="Z42" s="22"/>
      <c r="AC42" s="68" t="str">
        <f t="shared" si="14"/>
        <v>G. Kr. Mourya</v>
      </c>
      <c r="AD42" s="23" t="str">
        <f t="shared" si="15"/>
        <v>BH-II/16</v>
      </c>
      <c r="AE42" s="23">
        <f t="shared" si="16"/>
        <v>5992</v>
      </c>
      <c r="AF42" s="23">
        <f t="shared" si="17"/>
        <v>5992</v>
      </c>
      <c r="AG42" s="23">
        <f t="shared" si="18"/>
        <v>0</v>
      </c>
      <c r="AH42" s="24">
        <f t="shared" si="19"/>
        <v>0</v>
      </c>
      <c r="AI42" s="23">
        <f t="shared" si="20"/>
        <v>0</v>
      </c>
      <c r="AJ42" s="24">
        <f t="shared" si="21"/>
        <v>0</v>
      </c>
      <c r="AK42" s="23">
        <f t="shared" si="22"/>
        <v>0</v>
      </c>
      <c r="AL42" s="24">
        <f t="shared" si="23"/>
        <v>0</v>
      </c>
      <c r="AM42" s="23">
        <f t="shared" si="23"/>
        <v>0</v>
      </c>
      <c r="AN42" s="24">
        <f t="shared" si="23"/>
        <v>0</v>
      </c>
      <c r="AO42" s="24">
        <f t="shared" si="23"/>
        <v>100</v>
      </c>
      <c r="AP42" s="24">
        <f t="shared" si="23"/>
        <v>100</v>
      </c>
      <c r="AQ42" s="24">
        <f t="shared" si="23"/>
        <v>0</v>
      </c>
      <c r="AR42" s="24">
        <f t="shared" si="23"/>
        <v>100</v>
      </c>
      <c r="AS42" s="70" t="str">
        <f t="shared" si="23"/>
        <v>Nil</v>
      </c>
    </row>
    <row r="43" spans="1:45" ht="15.75" customHeight="1">
      <c r="A43" s="80" t="s">
        <v>109</v>
      </c>
      <c r="B43" s="77" t="s">
        <v>64</v>
      </c>
      <c r="C43" s="23">
        <v>1282</v>
      </c>
      <c r="D43" s="23">
        <v>1247</v>
      </c>
      <c r="E43" s="23">
        <f>IF((C43&gt;D43),(C43-D43),(0))/1</f>
        <v>35</v>
      </c>
      <c r="F43" s="24">
        <f t="shared" si="25"/>
        <v>129.5</v>
      </c>
      <c r="G43" s="25">
        <f t="shared" si="26"/>
        <v>0</v>
      </c>
      <c r="H43" s="26">
        <f t="shared" si="27"/>
        <v>0</v>
      </c>
      <c r="I43" s="27">
        <f t="shared" si="28"/>
        <v>0</v>
      </c>
      <c r="J43" s="24">
        <f t="shared" si="29"/>
        <v>0</v>
      </c>
      <c r="K43" s="24">
        <f>(F43+H43+J43)*1</f>
        <v>129.5</v>
      </c>
      <c r="L43" s="24">
        <f t="shared" si="31"/>
        <v>129.5</v>
      </c>
      <c r="M43" s="28">
        <f t="shared" si="32"/>
        <v>100</v>
      </c>
      <c r="N43" s="24">
        <f t="shared" si="33"/>
        <v>0</v>
      </c>
      <c r="O43" s="24">
        <v>0</v>
      </c>
      <c r="P43" s="24">
        <f t="shared" si="34"/>
        <v>229.5</v>
      </c>
      <c r="Q43" s="29" t="s">
        <v>22</v>
      </c>
      <c r="R43" s="72" t="s">
        <v>157</v>
      </c>
      <c r="S43" s="84" t="str">
        <f>R2</f>
        <v>042019</v>
      </c>
      <c r="T43" s="104"/>
      <c r="U43" s="102">
        <v>3.7</v>
      </c>
      <c r="V43" s="103">
        <v>4.2</v>
      </c>
      <c r="W43" s="102">
        <v>5.7</v>
      </c>
      <c r="X43" s="102">
        <v>50</v>
      </c>
      <c r="Y43" s="102">
        <f t="shared" si="13"/>
        <v>100</v>
      </c>
      <c r="Z43" s="22"/>
      <c r="AC43" s="68" t="str">
        <f t="shared" si="14"/>
        <v>Shyamal Mandal</v>
      </c>
      <c r="AD43" s="23" t="str">
        <f t="shared" si="15"/>
        <v>BH-II/17</v>
      </c>
      <c r="AE43" s="23">
        <f t="shared" si="16"/>
        <v>1282</v>
      </c>
      <c r="AF43" s="23">
        <f t="shared" si="17"/>
        <v>1247</v>
      </c>
      <c r="AG43" s="23">
        <f t="shared" si="18"/>
        <v>35</v>
      </c>
      <c r="AH43" s="24">
        <f t="shared" si="19"/>
        <v>129.5</v>
      </c>
      <c r="AI43" s="23">
        <f t="shared" si="20"/>
        <v>0</v>
      </c>
      <c r="AJ43" s="24">
        <f t="shared" si="21"/>
        <v>0</v>
      </c>
      <c r="AK43" s="23">
        <f t="shared" si="22"/>
        <v>0</v>
      </c>
      <c r="AL43" s="24">
        <f t="shared" si="23"/>
        <v>0</v>
      </c>
      <c r="AM43" s="23">
        <f t="shared" si="23"/>
        <v>129.5</v>
      </c>
      <c r="AN43" s="24">
        <f t="shared" si="23"/>
        <v>129.5</v>
      </c>
      <c r="AO43" s="24">
        <f t="shared" si="23"/>
        <v>100</v>
      </c>
      <c r="AP43" s="24">
        <f t="shared" si="23"/>
        <v>0</v>
      </c>
      <c r="AQ43" s="24">
        <f t="shared" si="23"/>
        <v>0</v>
      </c>
      <c r="AR43" s="24">
        <f t="shared" si="23"/>
        <v>229.5</v>
      </c>
      <c r="AS43" s="70" t="str">
        <f t="shared" si="23"/>
        <v>Nil</v>
      </c>
    </row>
    <row r="44" spans="1:45" ht="15.75" customHeight="1">
      <c r="A44" s="80" t="s">
        <v>110</v>
      </c>
      <c r="B44" s="77" t="s">
        <v>65</v>
      </c>
      <c r="C44" s="23">
        <v>666</v>
      </c>
      <c r="D44" s="23">
        <v>645</v>
      </c>
      <c r="E44" s="23">
        <f t="shared" si="24"/>
        <v>21</v>
      </c>
      <c r="F44" s="24">
        <f t="shared" si="25"/>
        <v>77.7</v>
      </c>
      <c r="G44" s="25">
        <f t="shared" si="26"/>
        <v>0</v>
      </c>
      <c r="H44" s="26">
        <f t="shared" si="27"/>
        <v>0</v>
      </c>
      <c r="I44" s="27">
        <f t="shared" si="28"/>
        <v>0</v>
      </c>
      <c r="J44" s="24">
        <f t="shared" si="29"/>
        <v>0</v>
      </c>
      <c r="K44" s="24">
        <f t="shared" si="30"/>
        <v>77.7</v>
      </c>
      <c r="L44" s="24">
        <f t="shared" si="31"/>
        <v>77.7</v>
      </c>
      <c r="M44" s="28">
        <f t="shared" si="32"/>
        <v>100</v>
      </c>
      <c r="N44" s="24">
        <f t="shared" si="33"/>
        <v>0</v>
      </c>
      <c r="O44" s="24">
        <v>0</v>
      </c>
      <c r="P44" s="24">
        <f t="shared" si="34"/>
        <v>177.7</v>
      </c>
      <c r="Q44" s="29" t="s">
        <v>22</v>
      </c>
      <c r="R44" s="72" t="s">
        <v>158</v>
      </c>
      <c r="S44" s="84" t="str">
        <f>R2</f>
        <v>042019</v>
      </c>
      <c r="T44" s="104"/>
      <c r="U44" s="102">
        <v>3.7</v>
      </c>
      <c r="V44" s="103">
        <v>4.2</v>
      </c>
      <c r="W44" s="102">
        <v>5.7</v>
      </c>
      <c r="X44" s="102">
        <v>50</v>
      </c>
      <c r="Y44" s="102">
        <f t="shared" si="13"/>
        <v>100</v>
      </c>
      <c r="Z44" s="22"/>
      <c r="AC44" s="68" t="str">
        <f t="shared" si="14"/>
        <v>Samarjyoti Hazarika</v>
      </c>
      <c r="AD44" s="23" t="str">
        <f t="shared" si="15"/>
        <v>BH-II/18</v>
      </c>
      <c r="AE44" s="23">
        <f t="shared" si="16"/>
        <v>666</v>
      </c>
      <c r="AF44" s="23">
        <f t="shared" si="17"/>
        <v>645</v>
      </c>
      <c r="AG44" s="23">
        <f t="shared" si="18"/>
        <v>21</v>
      </c>
      <c r="AH44" s="24">
        <f t="shared" si="19"/>
        <v>77.7</v>
      </c>
      <c r="AI44" s="23">
        <f t="shared" si="20"/>
        <v>0</v>
      </c>
      <c r="AJ44" s="24">
        <f t="shared" si="21"/>
        <v>0</v>
      </c>
      <c r="AK44" s="23">
        <f t="shared" si="22"/>
        <v>0</v>
      </c>
      <c r="AL44" s="24">
        <f t="shared" si="23"/>
        <v>0</v>
      </c>
      <c r="AM44" s="23">
        <f t="shared" si="23"/>
        <v>77.7</v>
      </c>
      <c r="AN44" s="24">
        <f t="shared" si="23"/>
        <v>77.7</v>
      </c>
      <c r="AO44" s="24">
        <f t="shared" si="23"/>
        <v>100</v>
      </c>
      <c r="AP44" s="24">
        <f t="shared" si="23"/>
        <v>0</v>
      </c>
      <c r="AQ44" s="24">
        <f t="shared" si="23"/>
        <v>0</v>
      </c>
      <c r="AR44" s="24">
        <f t="shared" si="23"/>
        <v>177.7</v>
      </c>
      <c r="AS44" s="70" t="str">
        <f t="shared" si="23"/>
        <v>Nil</v>
      </c>
    </row>
    <row r="45" spans="1:45" ht="15" customHeight="1">
      <c r="A45" s="80" t="s">
        <v>111</v>
      </c>
      <c r="B45" s="77" t="s">
        <v>66</v>
      </c>
      <c r="C45" s="23">
        <v>4125</v>
      </c>
      <c r="D45" s="23">
        <v>3900</v>
      </c>
      <c r="E45" s="23">
        <f t="shared" si="24"/>
        <v>225</v>
      </c>
      <c r="F45" s="24">
        <f t="shared" si="25"/>
        <v>370</v>
      </c>
      <c r="G45" s="25">
        <f t="shared" si="26"/>
        <v>125</v>
      </c>
      <c r="H45" s="26">
        <f t="shared" si="27"/>
        <v>420</v>
      </c>
      <c r="I45" s="27">
        <f t="shared" si="28"/>
        <v>25</v>
      </c>
      <c r="J45" s="24">
        <f t="shared" si="29"/>
        <v>142.5</v>
      </c>
      <c r="K45" s="24">
        <f t="shared" si="30"/>
        <v>932.5</v>
      </c>
      <c r="L45" s="24">
        <f t="shared" si="31"/>
        <v>932.5</v>
      </c>
      <c r="M45" s="28">
        <f t="shared" si="32"/>
        <v>100</v>
      </c>
      <c r="N45" s="24">
        <f t="shared" si="33"/>
        <v>0</v>
      </c>
      <c r="O45" s="24">
        <v>0</v>
      </c>
      <c r="P45" s="24">
        <f t="shared" si="34"/>
        <v>1032.5</v>
      </c>
      <c r="Q45" s="29" t="s">
        <v>22</v>
      </c>
      <c r="R45" s="72" t="s">
        <v>159</v>
      </c>
      <c r="S45" s="84" t="str">
        <f>R2</f>
        <v>042019</v>
      </c>
      <c r="T45" s="104"/>
      <c r="U45" s="102">
        <v>3.7</v>
      </c>
      <c r="V45" s="103">
        <v>4.2</v>
      </c>
      <c r="W45" s="102">
        <v>5.7</v>
      </c>
      <c r="X45" s="102">
        <v>50</v>
      </c>
      <c r="Y45" s="102">
        <f t="shared" si="13"/>
        <v>100</v>
      </c>
      <c r="Z45" s="22"/>
      <c r="AC45" s="68" t="str">
        <f t="shared" si="14"/>
        <v>Dr. Dinesh Bhatia</v>
      </c>
      <c r="AD45" s="23" t="str">
        <f t="shared" si="15"/>
        <v>BH-II/19</v>
      </c>
      <c r="AE45" s="23">
        <f t="shared" si="16"/>
        <v>4125</v>
      </c>
      <c r="AF45" s="23">
        <f t="shared" si="17"/>
        <v>3900</v>
      </c>
      <c r="AG45" s="23">
        <f t="shared" si="18"/>
        <v>225</v>
      </c>
      <c r="AH45" s="24">
        <f t="shared" si="19"/>
        <v>370</v>
      </c>
      <c r="AI45" s="23">
        <f t="shared" si="20"/>
        <v>125</v>
      </c>
      <c r="AJ45" s="24">
        <f t="shared" si="21"/>
        <v>420</v>
      </c>
      <c r="AK45" s="23">
        <f t="shared" si="22"/>
        <v>25</v>
      </c>
      <c r="AL45" s="24">
        <f t="shared" si="23"/>
        <v>142.5</v>
      </c>
      <c r="AM45" s="23">
        <f t="shared" si="23"/>
        <v>932.5</v>
      </c>
      <c r="AN45" s="24">
        <f t="shared" si="23"/>
        <v>932.5</v>
      </c>
      <c r="AO45" s="24">
        <f t="shared" si="23"/>
        <v>100</v>
      </c>
      <c r="AP45" s="24">
        <f t="shared" si="23"/>
        <v>0</v>
      </c>
      <c r="AQ45" s="24">
        <f t="shared" si="23"/>
        <v>0</v>
      </c>
      <c r="AR45" s="24">
        <f t="shared" si="23"/>
        <v>1032.5</v>
      </c>
      <c r="AS45" s="70" t="str">
        <f t="shared" si="23"/>
        <v>Nil</v>
      </c>
    </row>
    <row r="46" spans="1:45" ht="15.75" customHeight="1">
      <c r="A46" s="80" t="s">
        <v>112</v>
      </c>
      <c r="B46" s="77" t="s">
        <v>67</v>
      </c>
      <c r="C46" s="23">
        <v>2269</v>
      </c>
      <c r="D46" s="23">
        <v>2226</v>
      </c>
      <c r="E46" s="23">
        <f t="shared" si="24"/>
        <v>43</v>
      </c>
      <c r="F46" s="24">
        <f t="shared" si="25"/>
        <v>159.1</v>
      </c>
      <c r="G46" s="25">
        <f t="shared" si="26"/>
        <v>0</v>
      </c>
      <c r="H46" s="26">
        <f t="shared" si="27"/>
        <v>0</v>
      </c>
      <c r="I46" s="27">
        <f t="shared" si="28"/>
        <v>0</v>
      </c>
      <c r="J46" s="24">
        <f t="shared" si="29"/>
        <v>0</v>
      </c>
      <c r="K46" s="24">
        <f t="shared" si="30"/>
        <v>159.1</v>
      </c>
      <c r="L46" s="24">
        <f t="shared" si="31"/>
        <v>159.1</v>
      </c>
      <c r="M46" s="28">
        <f t="shared" si="32"/>
        <v>100</v>
      </c>
      <c r="N46" s="24">
        <f t="shared" si="33"/>
        <v>0</v>
      </c>
      <c r="O46" s="24">
        <v>0</v>
      </c>
      <c r="P46" s="24">
        <f t="shared" si="34"/>
        <v>259.10000000000002</v>
      </c>
      <c r="Q46" s="29" t="s">
        <v>22</v>
      </c>
      <c r="R46" s="72" t="s">
        <v>160</v>
      </c>
      <c r="S46" s="84" t="str">
        <f>R2</f>
        <v>042019</v>
      </c>
      <c r="T46" s="104"/>
      <c r="U46" s="102">
        <v>3.7</v>
      </c>
      <c r="V46" s="103">
        <v>4.2</v>
      </c>
      <c r="W46" s="102">
        <v>5.7</v>
      </c>
      <c r="X46" s="102">
        <v>50</v>
      </c>
      <c r="Y46" s="102">
        <f t="shared" si="13"/>
        <v>100</v>
      </c>
      <c r="Z46" s="22"/>
      <c r="AC46" s="68" t="str">
        <f t="shared" si="14"/>
        <v>N. Shadani Devi</v>
      </c>
      <c r="AD46" s="23" t="str">
        <f t="shared" si="15"/>
        <v>BH-II/20</v>
      </c>
      <c r="AE46" s="23">
        <f t="shared" si="16"/>
        <v>2269</v>
      </c>
      <c r="AF46" s="23">
        <f t="shared" si="17"/>
        <v>2226</v>
      </c>
      <c r="AG46" s="23">
        <f t="shared" si="18"/>
        <v>43</v>
      </c>
      <c r="AH46" s="24">
        <f t="shared" si="19"/>
        <v>159.1</v>
      </c>
      <c r="AI46" s="23">
        <f t="shared" si="20"/>
        <v>0</v>
      </c>
      <c r="AJ46" s="24">
        <f t="shared" si="21"/>
        <v>0</v>
      </c>
      <c r="AK46" s="23">
        <f t="shared" si="22"/>
        <v>0</v>
      </c>
      <c r="AL46" s="24">
        <f t="shared" si="23"/>
        <v>0</v>
      </c>
      <c r="AM46" s="23">
        <f t="shared" si="23"/>
        <v>159.1</v>
      </c>
      <c r="AN46" s="24">
        <f t="shared" si="23"/>
        <v>159.1</v>
      </c>
      <c r="AO46" s="24">
        <f t="shared" si="23"/>
        <v>100</v>
      </c>
      <c r="AP46" s="24">
        <f t="shared" si="23"/>
        <v>0</v>
      </c>
      <c r="AQ46" s="24">
        <f t="shared" si="23"/>
        <v>0</v>
      </c>
      <c r="AR46" s="24">
        <f t="shared" si="23"/>
        <v>259.10000000000002</v>
      </c>
      <c r="AS46" s="70" t="str">
        <f t="shared" si="23"/>
        <v>Nil</v>
      </c>
    </row>
    <row r="47" spans="1:45" ht="15.75" customHeight="1">
      <c r="A47" s="80" t="s">
        <v>113</v>
      </c>
      <c r="B47" s="77" t="s">
        <v>68</v>
      </c>
      <c r="C47" s="23">
        <v>4040</v>
      </c>
      <c r="D47" s="23">
        <v>3862</v>
      </c>
      <c r="E47" s="23">
        <f t="shared" si="24"/>
        <v>178</v>
      </c>
      <c r="F47" s="24">
        <f t="shared" si="25"/>
        <v>370</v>
      </c>
      <c r="G47" s="25">
        <f t="shared" si="26"/>
        <v>78</v>
      </c>
      <c r="H47" s="26">
        <f t="shared" si="27"/>
        <v>327.60000000000002</v>
      </c>
      <c r="I47" s="27">
        <f t="shared" si="28"/>
        <v>0</v>
      </c>
      <c r="J47" s="24">
        <f t="shared" si="29"/>
        <v>0</v>
      </c>
      <c r="K47" s="24">
        <f t="shared" si="30"/>
        <v>697.6</v>
      </c>
      <c r="L47" s="24">
        <f t="shared" si="31"/>
        <v>697.6</v>
      </c>
      <c r="M47" s="28">
        <f t="shared" si="32"/>
        <v>100</v>
      </c>
      <c r="N47" s="24">
        <f t="shared" si="33"/>
        <v>0</v>
      </c>
      <c r="O47" s="24">
        <v>0</v>
      </c>
      <c r="P47" s="24">
        <f t="shared" si="34"/>
        <v>797.6</v>
      </c>
      <c r="Q47" s="29" t="s">
        <v>22</v>
      </c>
      <c r="R47" s="72" t="s">
        <v>161</v>
      </c>
      <c r="S47" s="84" t="str">
        <f>R2</f>
        <v>042019</v>
      </c>
      <c r="T47" s="104"/>
      <c r="U47" s="102">
        <v>3.7</v>
      </c>
      <c r="V47" s="103">
        <v>4.2</v>
      </c>
      <c r="W47" s="102">
        <v>5.7</v>
      </c>
      <c r="X47" s="102">
        <v>50</v>
      </c>
      <c r="Y47" s="102">
        <f t="shared" si="13"/>
        <v>100</v>
      </c>
      <c r="Z47" s="22"/>
      <c r="AC47" s="68" t="str">
        <f t="shared" si="14"/>
        <v>Dr. Debdatta Kandar</v>
      </c>
      <c r="AD47" s="23" t="str">
        <f t="shared" si="15"/>
        <v>BH-II/21</v>
      </c>
      <c r="AE47" s="23">
        <f t="shared" si="16"/>
        <v>4040</v>
      </c>
      <c r="AF47" s="23">
        <f t="shared" si="17"/>
        <v>3862</v>
      </c>
      <c r="AG47" s="23">
        <f t="shared" si="18"/>
        <v>178</v>
      </c>
      <c r="AH47" s="24">
        <f t="shared" si="19"/>
        <v>370</v>
      </c>
      <c r="AI47" s="23">
        <f t="shared" si="20"/>
        <v>78</v>
      </c>
      <c r="AJ47" s="24">
        <f t="shared" si="21"/>
        <v>327.60000000000002</v>
      </c>
      <c r="AK47" s="23">
        <f t="shared" si="22"/>
        <v>0</v>
      </c>
      <c r="AL47" s="24">
        <f t="shared" si="23"/>
        <v>0</v>
      </c>
      <c r="AM47" s="23">
        <f t="shared" si="23"/>
        <v>697.6</v>
      </c>
      <c r="AN47" s="24">
        <f t="shared" si="23"/>
        <v>697.6</v>
      </c>
      <c r="AO47" s="24">
        <f t="shared" si="23"/>
        <v>100</v>
      </c>
      <c r="AP47" s="24">
        <f t="shared" si="23"/>
        <v>0</v>
      </c>
      <c r="AQ47" s="24">
        <f t="shared" si="23"/>
        <v>0</v>
      </c>
      <c r="AR47" s="24">
        <f t="shared" si="23"/>
        <v>797.6</v>
      </c>
      <c r="AS47" s="70" t="str">
        <f t="shared" si="23"/>
        <v>Nil</v>
      </c>
    </row>
    <row r="48" spans="1:45" ht="16.5" customHeight="1">
      <c r="A48" s="80" t="s">
        <v>114</v>
      </c>
      <c r="B48" s="77" t="s">
        <v>69</v>
      </c>
      <c r="C48" s="23">
        <v>4255</v>
      </c>
      <c r="D48" s="23">
        <v>4137</v>
      </c>
      <c r="E48" s="23">
        <f t="shared" si="24"/>
        <v>118</v>
      </c>
      <c r="F48" s="24">
        <f t="shared" si="25"/>
        <v>370</v>
      </c>
      <c r="G48" s="25">
        <f t="shared" si="26"/>
        <v>18</v>
      </c>
      <c r="H48" s="26">
        <f t="shared" si="27"/>
        <v>75.600000000000009</v>
      </c>
      <c r="I48" s="27">
        <f t="shared" si="28"/>
        <v>0</v>
      </c>
      <c r="J48" s="24">
        <f t="shared" si="29"/>
        <v>0</v>
      </c>
      <c r="K48" s="24">
        <f t="shared" si="30"/>
        <v>445.6</v>
      </c>
      <c r="L48" s="24">
        <f t="shared" si="31"/>
        <v>445.6</v>
      </c>
      <c r="M48" s="28">
        <f t="shared" si="32"/>
        <v>100</v>
      </c>
      <c r="N48" s="24">
        <f t="shared" si="33"/>
        <v>0</v>
      </c>
      <c r="O48" s="24">
        <v>0</v>
      </c>
      <c r="P48" s="24">
        <f t="shared" si="34"/>
        <v>545.6</v>
      </c>
      <c r="Q48" s="29" t="s">
        <v>22</v>
      </c>
      <c r="R48" s="72" t="s">
        <v>162</v>
      </c>
      <c r="S48" s="84" t="str">
        <f>R2</f>
        <v>042019</v>
      </c>
      <c r="T48" s="104"/>
      <c r="U48" s="102">
        <v>3.7</v>
      </c>
      <c r="V48" s="103">
        <v>4.2</v>
      </c>
      <c r="W48" s="102">
        <v>5.7</v>
      </c>
      <c r="X48" s="102">
        <v>50</v>
      </c>
      <c r="Y48" s="102">
        <f t="shared" si="13"/>
        <v>100</v>
      </c>
      <c r="Z48" s="22"/>
      <c r="AC48" s="68" t="str">
        <f t="shared" si="14"/>
        <v>Amitava Nath</v>
      </c>
      <c r="AD48" s="23" t="str">
        <f t="shared" si="15"/>
        <v>BH-II/22</v>
      </c>
      <c r="AE48" s="23">
        <f t="shared" si="16"/>
        <v>4255</v>
      </c>
      <c r="AF48" s="23">
        <f t="shared" si="17"/>
        <v>4137</v>
      </c>
      <c r="AG48" s="23">
        <f t="shared" si="18"/>
        <v>118</v>
      </c>
      <c r="AH48" s="24">
        <f t="shared" si="19"/>
        <v>370</v>
      </c>
      <c r="AI48" s="23">
        <f t="shared" si="20"/>
        <v>18</v>
      </c>
      <c r="AJ48" s="24">
        <f t="shared" si="21"/>
        <v>75.600000000000009</v>
      </c>
      <c r="AK48" s="23">
        <f t="shared" si="22"/>
        <v>0</v>
      </c>
      <c r="AL48" s="24">
        <f t="shared" si="23"/>
        <v>0</v>
      </c>
      <c r="AM48" s="23">
        <f t="shared" si="23"/>
        <v>445.6</v>
      </c>
      <c r="AN48" s="24">
        <f t="shared" si="23"/>
        <v>445.6</v>
      </c>
      <c r="AO48" s="24">
        <f t="shared" si="23"/>
        <v>100</v>
      </c>
      <c r="AP48" s="24">
        <f t="shared" si="23"/>
        <v>0</v>
      </c>
      <c r="AQ48" s="24">
        <f t="shared" si="23"/>
        <v>0</v>
      </c>
      <c r="AR48" s="24">
        <f t="shared" si="23"/>
        <v>545.6</v>
      </c>
      <c r="AS48" s="70" t="str">
        <f t="shared" si="23"/>
        <v>Nil</v>
      </c>
    </row>
    <row r="49" spans="1:45" ht="15.75" customHeight="1">
      <c r="A49" s="80" t="s">
        <v>115</v>
      </c>
      <c r="B49" s="77" t="s">
        <v>70</v>
      </c>
      <c r="C49" s="23">
        <v>4152</v>
      </c>
      <c r="D49" s="23">
        <v>4026</v>
      </c>
      <c r="E49" s="23">
        <f>IF((C49&gt;D49),(C49-D49),(0))/1</f>
        <v>126</v>
      </c>
      <c r="F49" s="24">
        <f t="shared" si="25"/>
        <v>370</v>
      </c>
      <c r="G49" s="25">
        <f t="shared" si="26"/>
        <v>26</v>
      </c>
      <c r="H49" s="26">
        <f t="shared" si="27"/>
        <v>109.2</v>
      </c>
      <c r="I49" s="27">
        <f t="shared" si="28"/>
        <v>0</v>
      </c>
      <c r="J49" s="24">
        <f t="shared" si="29"/>
        <v>0</v>
      </c>
      <c r="K49" s="24">
        <f>(F49+H49+J49)*1</f>
        <v>479.2</v>
      </c>
      <c r="L49" s="24">
        <f t="shared" si="31"/>
        <v>479.2</v>
      </c>
      <c r="M49" s="28">
        <f t="shared" si="32"/>
        <v>100</v>
      </c>
      <c r="N49" s="24">
        <f t="shared" si="33"/>
        <v>0</v>
      </c>
      <c r="O49" s="24">
        <v>0</v>
      </c>
      <c r="P49" s="24">
        <f t="shared" si="34"/>
        <v>579.20000000000005</v>
      </c>
      <c r="Q49" s="29" t="s">
        <v>22</v>
      </c>
      <c r="R49" s="72" t="s">
        <v>163</v>
      </c>
      <c r="S49" s="84" t="str">
        <f>R2</f>
        <v>042019</v>
      </c>
      <c r="T49" s="104"/>
      <c r="U49" s="102">
        <v>3.7</v>
      </c>
      <c r="V49" s="103">
        <v>4.2</v>
      </c>
      <c r="W49" s="102">
        <v>5.7</v>
      </c>
      <c r="X49" s="102">
        <v>50</v>
      </c>
      <c r="Y49" s="102">
        <f t="shared" si="13"/>
        <v>100</v>
      </c>
      <c r="Z49" s="22"/>
      <c r="AC49" s="68" t="str">
        <f t="shared" si="14"/>
        <v>Pankaj Sarkar</v>
      </c>
      <c r="AD49" s="23" t="str">
        <f t="shared" si="15"/>
        <v>BH-II/23</v>
      </c>
      <c r="AE49" s="23">
        <f t="shared" si="16"/>
        <v>4152</v>
      </c>
      <c r="AF49" s="23">
        <f t="shared" si="17"/>
        <v>4026</v>
      </c>
      <c r="AG49" s="23">
        <f t="shared" si="18"/>
        <v>126</v>
      </c>
      <c r="AH49" s="24">
        <f t="shared" si="19"/>
        <v>370</v>
      </c>
      <c r="AI49" s="23">
        <f t="shared" si="20"/>
        <v>26</v>
      </c>
      <c r="AJ49" s="24">
        <f t="shared" si="21"/>
        <v>109.2</v>
      </c>
      <c r="AK49" s="23">
        <f t="shared" si="22"/>
        <v>0</v>
      </c>
      <c r="AL49" s="24">
        <f t="shared" si="23"/>
        <v>0</v>
      </c>
      <c r="AM49" s="23">
        <f t="shared" si="23"/>
        <v>479.2</v>
      </c>
      <c r="AN49" s="24">
        <f t="shared" si="23"/>
        <v>479.2</v>
      </c>
      <c r="AO49" s="24">
        <f t="shared" si="23"/>
        <v>100</v>
      </c>
      <c r="AP49" s="24">
        <f t="shared" si="23"/>
        <v>0</v>
      </c>
      <c r="AQ49" s="24">
        <f t="shared" si="23"/>
        <v>0</v>
      </c>
      <c r="AR49" s="24">
        <f t="shared" si="23"/>
        <v>579.20000000000005</v>
      </c>
      <c r="AS49" s="70" t="str">
        <f t="shared" si="23"/>
        <v>Nil</v>
      </c>
    </row>
    <row r="50" spans="1:45" ht="16.5" customHeight="1">
      <c r="A50" s="80" t="s">
        <v>116</v>
      </c>
      <c r="B50" s="77" t="s">
        <v>71</v>
      </c>
      <c r="C50" s="23">
        <v>3445</v>
      </c>
      <c r="D50" s="23">
        <v>3351</v>
      </c>
      <c r="E50" s="23">
        <f>IF((C50&gt;D50),(C50-D50),(0))/1</f>
        <v>94</v>
      </c>
      <c r="F50" s="24">
        <f t="shared" si="25"/>
        <v>347.8</v>
      </c>
      <c r="G50" s="25">
        <f t="shared" si="26"/>
        <v>0</v>
      </c>
      <c r="H50" s="26">
        <f t="shared" si="27"/>
        <v>0</v>
      </c>
      <c r="I50" s="27">
        <f t="shared" si="28"/>
        <v>0</v>
      </c>
      <c r="J50" s="24">
        <f t="shared" si="29"/>
        <v>0</v>
      </c>
      <c r="K50" s="24">
        <f>(F50+H50+J50)*1</f>
        <v>347.8</v>
      </c>
      <c r="L50" s="24">
        <f t="shared" si="31"/>
        <v>347.8</v>
      </c>
      <c r="M50" s="28">
        <f t="shared" si="32"/>
        <v>100</v>
      </c>
      <c r="N50" s="24">
        <f t="shared" si="33"/>
        <v>0</v>
      </c>
      <c r="O50" s="24">
        <v>0</v>
      </c>
      <c r="P50" s="24">
        <f t="shared" si="34"/>
        <v>447.8</v>
      </c>
      <c r="Q50" s="29" t="s">
        <v>22</v>
      </c>
      <c r="R50" s="72" t="s">
        <v>164</v>
      </c>
      <c r="S50" s="84" t="str">
        <f>R2</f>
        <v>042019</v>
      </c>
      <c r="T50" s="104"/>
      <c r="U50" s="102">
        <v>3.7</v>
      </c>
      <c r="V50" s="103">
        <v>4.2</v>
      </c>
      <c r="W50" s="102">
        <v>5.7</v>
      </c>
      <c r="X50" s="102">
        <v>50</v>
      </c>
      <c r="Y50" s="102">
        <f t="shared" si="13"/>
        <v>100</v>
      </c>
      <c r="Z50" s="22"/>
      <c r="AC50" s="68" t="str">
        <f t="shared" si="14"/>
        <v>Nripanka Bora</v>
      </c>
      <c r="AD50" s="23" t="str">
        <f t="shared" si="15"/>
        <v>BH-II/24</v>
      </c>
      <c r="AE50" s="23">
        <f t="shared" si="16"/>
        <v>3445</v>
      </c>
      <c r="AF50" s="23">
        <f t="shared" si="17"/>
        <v>3351</v>
      </c>
      <c r="AG50" s="23">
        <f t="shared" si="18"/>
        <v>94</v>
      </c>
      <c r="AH50" s="24">
        <f t="shared" si="19"/>
        <v>347.8</v>
      </c>
      <c r="AI50" s="23">
        <f t="shared" si="20"/>
        <v>0</v>
      </c>
      <c r="AJ50" s="24">
        <f t="shared" si="21"/>
        <v>0</v>
      </c>
      <c r="AK50" s="23">
        <f t="shared" si="22"/>
        <v>0</v>
      </c>
      <c r="AL50" s="24">
        <f t="shared" si="23"/>
        <v>0</v>
      </c>
      <c r="AM50" s="23">
        <f t="shared" si="23"/>
        <v>347.8</v>
      </c>
      <c r="AN50" s="24">
        <f t="shared" si="23"/>
        <v>347.8</v>
      </c>
      <c r="AO50" s="24">
        <f t="shared" si="23"/>
        <v>100</v>
      </c>
      <c r="AP50" s="24">
        <f t="shared" si="23"/>
        <v>0</v>
      </c>
      <c r="AQ50" s="24">
        <f t="shared" si="23"/>
        <v>0</v>
      </c>
      <c r="AR50" s="24">
        <f t="shared" si="23"/>
        <v>447.8</v>
      </c>
      <c r="AS50" s="70" t="str">
        <f t="shared" si="23"/>
        <v>Nil</v>
      </c>
    </row>
    <row r="51" spans="1:45" ht="15" customHeight="1">
      <c r="A51" s="80" t="s">
        <v>117</v>
      </c>
      <c r="B51" s="77" t="s">
        <v>72</v>
      </c>
      <c r="C51" s="23">
        <v>3429</v>
      </c>
      <c r="D51" s="23">
        <v>3429</v>
      </c>
      <c r="E51" s="23">
        <f t="shared" si="24"/>
        <v>0</v>
      </c>
      <c r="F51" s="24">
        <f t="shared" si="25"/>
        <v>0</v>
      </c>
      <c r="G51" s="25">
        <f t="shared" si="26"/>
        <v>0</v>
      </c>
      <c r="H51" s="26">
        <f t="shared" si="27"/>
        <v>0</v>
      </c>
      <c r="I51" s="27">
        <f t="shared" si="28"/>
        <v>0</v>
      </c>
      <c r="J51" s="24">
        <f t="shared" si="29"/>
        <v>0</v>
      </c>
      <c r="K51" s="24">
        <f t="shared" si="30"/>
        <v>0</v>
      </c>
      <c r="L51" s="24">
        <f t="shared" si="31"/>
        <v>0</v>
      </c>
      <c r="M51" s="28">
        <f t="shared" si="32"/>
        <v>100</v>
      </c>
      <c r="N51" s="24">
        <f t="shared" si="33"/>
        <v>100</v>
      </c>
      <c r="O51" s="24">
        <v>0</v>
      </c>
      <c r="P51" s="24">
        <f t="shared" si="34"/>
        <v>100</v>
      </c>
      <c r="Q51" s="29" t="s">
        <v>22</v>
      </c>
      <c r="R51" s="72" t="s">
        <v>165</v>
      </c>
      <c r="S51" s="84" t="str">
        <f>R2</f>
        <v>042019</v>
      </c>
      <c r="T51" s="104"/>
      <c r="U51" s="102">
        <v>3.7</v>
      </c>
      <c r="V51" s="103">
        <v>4.2</v>
      </c>
      <c r="W51" s="102">
        <v>5.7</v>
      </c>
      <c r="X51" s="102">
        <v>50</v>
      </c>
      <c r="Y51" s="102">
        <f t="shared" si="13"/>
        <v>100</v>
      </c>
      <c r="Z51" s="22"/>
      <c r="AC51" s="68" t="str">
        <f t="shared" si="14"/>
        <v>Kamaljit Chirom</v>
      </c>
      <c r="AD51" s="23" t="str">
        <f t="shared" si="15"/>
        <v>BH-II/25</v>
      </c>
      <c r="AE51" s="23">
        <f t="shared" si="16"/>
        <v>3429</v>
      </c>
      <c r="AF51" s="23">
        <f t="shared" si="17"/>
        <v>3429</v>
      </c>
      <c r="AG51" s="23">
        <f t="shared" si="18"/>
        <v>0</v>
      </c>
      <c r="AH51" s="24">
        <f t="shared" si="19"/>
        <v>0</v>
      </c>
      <c r="AI51" s="23">
        <f t="shared" si="20"/>
        <v>0</v>
      </c>
      <c r="AJ51" s="24">
        <f t="shared" si="21"/>
        <v>0</v>
      </c>
      <c r="AK51" s="23">
        <f t="shared" si="22"/>
        <v>0</v>
      </c>
      <c r="AL51" s="24">
        <f t="shared" si="23"/>
        <v>0</v>
      </c>
      <c r="AM51" s="23">
        <f t="shared" si="23"/>
        <v>0</v>
      </c>
      <c r="AN51" s="24">
        <f t="shared" si="23"/>
        <v>0</v>
      </c>
      <c r="AO51" s="24">
        <f t="shared" si="23"/>
        <v>100</v>
      </c>
      <c r="AP51" s="24">
        <f t="shared" si="23"/>
        <v>100</v>
      </c>
      <c r="AQ51" s="24">
        <f t="shared" si="23"/>
        <v>0</v>
      </c>
      <c r="AR51" s="24">
        <f t="shared" si="23"/>
        <v>100</v>
      </c>
      <c r="AS51" s="70" t="str">
        <f t="shared" si="23"/>
        <v>Nil</v>
      </c>
    </row>
    <row r="52" spans="1:45" ht="16.5" customHeight="1">
      <c r="A52" s="80" t="s">
        <v>118</v>
      </c>
      <c r="B52" s="77" t="s">
        <v>73</v>
      </c>
      <c r="C52" s="23">
        <v>10070</v>
      </c>
      <c r="D52" s="23">
        <v>9673</v>
      </c>
      <c r="E52" s="23">
        <f t="shared" ref="E52:E54" si="36">IF((C52&gt;D52),(C52-D52),(0))/1</f>
        <v>397</v>
      </c>
      <c r="F52" s="24">
        <f t="shared" ref="F52:F54" si="37">IF((E52&gt;100),(100*U52), (E52*U52))</f>
        <v>370</v>
      </c>
      <c r="G52" s="25">
        <f t="shared" ref="G52:G54" si="38">IF((E52&gt;100),(E52-100),(0))</f>
        <v>297</v>
      </c>
      <c r="H52" s="26">
        <f t="shared" ref="H52:H54" si="39">IF((G52&gt;100),(100*V52),(G52*V52))</f>
        <v>420</v>
      </c>
      <c r="I52" s="27">
        <f t="shared" ref="I52:I54" si="40">IF((G52&gt;100),(G52-100),(0))</f>
        <v>197</v>
      </c>
      <c r="J52" s="24">
        <f t="shared" ref="J52:J54" si="41">IF((I52&gt;0),(I52*W52),(0))</f>
        <v>1122.9000000000001</v>
      </c>
      <c r="K52" s="24">
        <f t="shared" ref="K52:K54" si="42">(F52+H52+J52)*1</f>
        <v>1912.9</v>
      </c>
      <c r="L52" s="24">
        <f t="shared" ref="L52:L54" si="43">K52</f>
        <v>1912.9</v>
      </c>
      <c r="M52" s="28">
        <f t="shared" si="32"/>
        <v>100</v>
      </c>
      <c r="N52" s="24">
        <f t="shared" ref="N52:N54" si="44">IF((E52&gt;0),0,(Y52))</f>
        <v>0</v>
      </c>
      <c r="O52" s="24">
        <v>0</v>
      </c>
      <c r="P52" s="24">
        <f t="shared" si="34"/>
        <v>2012.9</v>
      </c>
      <c r="Q52" s="29" t="s">
        <v>22</v>
      </c>
      <c r="R52" s="72" t="s">
        <v>166</v>
      </c>
      <c r="S52" s="84" t="str">
        <f>R2</f>
        <v>042019</v>
      </c>
      <c r="T52" s="104"/>
      <c r="U52" s="102">
        <v>3.7</v>
      </c>
      <c r="V52" s="103">
        <v>4.2</v>
      </c>
      <c r="W52" s="102">
        <v>5.7</v>
      </c>
      <c r="X52" s="102">
        <v>50</v>
      </c>
      <c r="Y52" s="102">
        <f t="shared" si="13"/>
        <v>100</v>
      </c>
      <c r="Z52" s="22"/>
      <c r="AC52" s="68" t="str">
        <f t="shared" si="14"/>
        <v>Shri. Asif Ahmed</v>
      </c>
      <c r="AD52" s="23" t="str">
        <f t="shared" si="15"/>
        <v>BH-II/26</v>
      </c>
      <c r="AE52" s="23">
        <f t="shared" si="16"/>
        <v>10070</v>
      </c>
      <c r="AF52" s="23">
        <f t="shared" si="17"/>
        <v>9673</v>
      </c>
      <c r="AG52" s="23">
        <f t="shared" si="18"/>
        <v>397</v>
      </c>
      <c r="AH52" s="24">
        <f t="shared" si="19"/>
        <v>370</v>
      </c>
      <c r="AI52" s="23">
        <f t="shared" si="20"/>
        <v>297</v>
      </c>
      <c r="AJ52" s="24">
        <f t="shared" si="21"/>
        <v>420</v>
      </c>
      <c r="AK52" s="23">
        <f t="shared" si="22"/>
        <v>197</v>
      </c>
      <c r="AL52" s="24">
        <f t="shared" si="23"/>
        <v>1122.9000000000001</v>
      </c>
      <c r="AM52" s="23">
        <f t="shared" si="23"/>
        <v>1912.9</v>
      </c>
      <c r="AN52" s="24">
        <f t="shared" si="23"/>
        <v>1912.9</v>
      </c>
      <c r="AO52" s="24">
        <f t="shared" si="23"/>
        <v>100</v>
      </c>
      <c r="AP52" s="24">
        <f t="shared" si="23"/>
        <v>0</v>
      </c>
      <c r="AQ52" s="24">
        <f t="shared" si="23"/>
        <v>0</v>
      </c>
      <c r="AR52" s="24">
        <f t="shared" si="23"/>
        <v>2012.9</v>
      </c>
      <c r="AS52" s="70" t="str">
        <f t="shared" si="23"/>
        <v>Nil</v>
      </c>
    </row>
    <row r="53" spans="1:45" ht="15.75" customHeight="1">
      <c r="A53" s="80" t="s">
        <v>172</v>
      </c>
      <c r="B53" s="77" t="s">
        <v>77</v>
      </c>
      <c r="C53" s="23">
        <v>3198</v>
      </c>
      <c r="D53" s="23">
        <v>3037</v>
      </c>
      <c r="E53" s="23">
        <f t="shared" si="36"/>
        <v>161</v>
      </c>
      <c r="F53" s="24">
        <f t="shared" si="37"/>
        <v>370</v>
      </c>
      <c r="G53" s="25">
        <f t="shared" si="38"/>
        <v>61</v>
      </c>
      <c r="H53" s="26">
        <f t="shared" si="39"/>
        <v>256.2</v>
      </c>
      <c r="I53" s="27">
        <f t="shared" si="40"/>
        <v>0</v>
      </c>
      <c r="J53" s="24">
        <f t="shared" si="41"/>
        <v>0</v>
      </c>
      <c r="K53" s="24">
        <f t="shared" si="42"/>
        <v>626.20000000000005</v>
      </c>
      <c r="L53" s="24">
        <f t="shared" si="43"/>
        <v>626.20000000000005</v>
      </c>
      <c r="M53" s="28">
        <f t="shared" si="32"/>
        <v>100</v>
      </c>
      <c r="N53" s="24">
        <f t="shared" si="44"/>
        <v>0</v>
      </c>
      <c r="O53" s="24">
        <v>0</v>
      </c>
      <c r="P53" s="24">
        <f t="shared" si="34"/>
        <v>726.2</v>
      </c>
      <c r="Q53" s="29" t="s">
        <v>22</v>
      </c>
      <c r="R53" s="72" t="s">
        <v>167</v>
      </c>
      <c r="S53" s="84" t="str">
        <f>R2</f>
        <v>042019</v>
      </c>
      <c r="T53" s="104"/>
      <c r="U53" s="102">
        <v>3.7</v>
      </c>
      <c r="V53" s="103">
        <v>4.2</v>
      </c>
      <c r="W53" s="102">
        <v>5.7</v>
      </c>
      <c r="X53" s="102">
        <v>50</v>
      </c>
      <c r="Y53" s="102">
        <f t="shared" si="13"/>
        <v>100</v>
      </c>
      <c r="Z53" s="22"/>
      <c r="AC53" s="68" t="str">
        <f t="shared" si="14"/>
        <v>Shri. Diwakar Keshetriya</v>
      </c>
      <c r="AD53" s="23" t="str">
        <f t="shared" si="15"/>
        <v>BH-II/49</v>
      </c>
      <c r="AE53" s="23">
        <f t="shared" si="16"/>
        <v>3198</v>
      </c>
      <c r="AF53" s="23">
        <f t="shared" si="17"/>
        <v>3037</v>
      </c>
      <c r="AG53" s="23">
        <f t="shared" si="18"/>
        <v>161</v>
      </c>
      <c r="AH53" s="24">
        <f t="shared" si="19"/>
        <v>370</v>
      </c>
      <c r="AI53" s="23">
        <f t="shared" si="20"/>
        <v>61</v>
      </c>
      <c r="AJ53" s="24">
        <f t="shared" si="21"/>
        <v>256.2</v>
      </c>
      <c r="AK53" s="23">
        <f t="shared" si="22"/>
        <v>0</v>
      </c>
      <c r="AL53" s="24">
        <f t="shared" si="23"/>
        <v>0</v>
      </c>
      <c r="AM53" s="23">
        <f t="shared" si="23"/>
        <v>626.20000000000005</v>
      </c>
      <c r="AN53" s="24">
        <f t="shared" si="23"/>
        <v>626.20000000000005</v>
      </c>
      <c r="AO53" s="24">
        <f t="shared" si="23"/>
        <v>100</v>
      </c>
      <c r="AP53" s="24">
        <f t="shared" si="23"/>
        <v>0</v>
      </c>
      <c r="AQ53" s="24">
        <f t="shared" si="23"/>
        <v>0</v>
      </c>
      <c r="AR53" s="24">
        <f t="shared" si="23"/>
        <v>726.2</v>
      </c>
      <c r="AS53" s="70" t="str">
        <f t="shared" si="23"/>
        <v>Nil</v>
      </c>
    </row>
    <row r="54" spans="1:45" ht="16.5" customHeight="1">
      <c r="A54" s="80" t="s">
        <v>177</v>
      </c>
      <c r="B54" s="77" t="s">
        <v>78</v>
      </c>
      <c r="C54" s="23">
        <v>4406</v>
      </c>
      <c r="D54" s="23">
        <v>4217</v>
      </c>
      <c r="E54" s="23">
        <f t="shared" si="36"/>
        <v>189</v>
      </c>
      <c r="F54" s="24">
        <f t="shared" si="37"/>
        <v>370</v>
      </c>
      <c r="G54" s="25">
        <f t="shared" si="38"/>
        <v>89</v>
      </c>
      <c r="H54" s="26">
        <f t="shared" si="39"/>
        <v>373.8</v>
      </c>
      <c r="I54" s="27">
        <f t="shared" si="40"/>
        <v>0</v>
      </c>
      <c r="J54" s="24">
        <f t="shared" si="41"/>
        <v>0</v>
      </c>
      <c r="K54" s="24">
        <f t="shared" si="42"/>
        <v>743.8</v>
      </c>
      <c r="L54" s="24">
        <f t="shared" si="43"/>
        <v>743.8</v>
      </c>
      <c r="M54" s="28">
        <f t="shared" si="32"/>
        <v>100</v>
      </c>
      <c r="N54" s="24">
        <f t="shared" si="44"/>
        <v>0</v>
      </c>
      <c r="O54" s="24">
        <v>0</v>
      </c>
      <c r="P54" s="24">
        <f t="shared" si="34"/>
        <v>843.8</v>
      </c>
      <c r="Q54" s="29" t="s">
        <v>22</v>
      </c>
      <c r="R54" s="72" t="s">
        <v>168</v>
      </c>
      <c r="S54" s="84" t="str">
        <f>R2</f>
        <v>042019</v>
      </c>
      <c r="T54" s="104"/>
      <c r="U54" s="102">
        <v>3.7</v>
      </c>
      <c r="V54" s="103">
        <v>4.2</v>
      </c>
      <c r="W54" s="102">
        <v>5.7</v>
      </c>
      <c r="X54" s="102">
        <v>50</v>
      </c>
      <c r="Y54" s="102">
        <f t="shared" si="13"/>
        <v>100</v>
      </c>
      <c r="Z54" s="22"/>
      <c r="AC54" s="68" t="str">
        <f t="shared" si="14"/>
        <v>Vinayak Majhi</v>
      </c>
      <c r="AD54" s="23" t="str">
        <f t="shared" si="15"/>
        <v>BH-II/50</v>
      </c>
      <c r="AE54" s="23">
        <f t="shared" si="16"/>
        <v>4406</v>
      </c>
      <c r="AF54" s="23">
        <f t="shared" si="17"/>
        <v>4217</v>
      </c>
      <c r="AG54" s="23">
        <f t="shared" si="18"/>
        <v>189</v>
      </c>
      <c r="AH54" s="24">
        <f t="shared" si="19"/>
        <v>370</v>
      </c>
      <c r="AI54" s="23">
        <f t="shared" si="20"/>
        <v>89</v>
      </c>
      <c r="AJ54" s="24">
        <f t="shared" si="21"/>
        <v>373.8</v>
      </c>
      <c r="AK54" s="23">
        <f t="shared" si="22"/>
        <v>0</v>
      </c>
      <c r="AL54" s="24">
        <f t="shared" si="23"/>
        <v>0</v>
      </c>
      <c r="AM54" s="23">
        <f t="shared" si="23"/>
        <v>743.8</v>
      </c>
      <c r="AN54" s="24">
        <f t="shared" si="23"/>
        <v>743.8</v>
      </c>
      <c r="AO54" s="24">
        <f t="shared" si="23"/>
        <v>100</v>
      </c>
      <c r="AP54" s="24">
        <f t="shared" si="23"/>
        <v>0</v>
      </c>
      <c r="AQ54" s="24">
        <f t="shared" si="23"/>
        <v>0</v>
      </c>
      <c r="AR54" s="24">
        <f t="shared" si="23"/>
        <v>843.8</v>
      </c>
      <c r="AS54" s="70" t="str">
        <f t="shared" ref="AS54" si="45">Q54</f>
        <v>Nil</v>
      </c>
    </row>
    <row r="55" spans="1:45">
      <c r="A55" s="34"/>
      <c r="B55" s="34"/>
      <c r="C55" s="34"/>
      <c r="D55" s="34"/>
      <c r="E55" s="34"/>
      <c r="F55" s="35"/>
      <c r="G55" s="36"/>
      <c r="H55" s="37"/>
      <c r="I55" s="38"/>
      <c r="J55" s="35"/>
      <c r="K55" s="35"/>
      <c r="L55" s="35"/>
      <c r="M55" s="39"/>
      <c r="N55" s="35"/>
      <c r="O55" s="35"/>
      <c r="P55" s="35"/>
      <c r="Q55" s="40"/>
      <c r="R55" s="40"/>
      <c r="S55" s="41"/>
      <c r="U55" s="22"/>
      <c r="V55" s="10"/>
      <c r="W55" s="22"/>
      <c r="X55" s="22"/>
      <c r="Y55" s="22"/>
      <c r="Z55" s="22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>
      <c r="A56" s="34"/>
      <c r="B56" s="34"/>
      <c r="C56" s="34"/>
      <c r="D56" s="34"/>
      <c r="E56" s="34"/>
      <c r="F56" s="35"/>
      <c r="G56" s="36"/>
      <c r="H56" s="37"/>
      <c r="I56" s="38"/>
      <c r="J56" s="35"/>
      <c r="K56" s="35"/>
      <c r="L56" s="35"/>
      <c r="M56" s="39"/>
      <c r="N56" s="35"/>
      <c r="O56" s="35"/>
      <c r="P56" s="35"/>
      <c r="Q56" s="40"/>
      <c r="R56" s="40"/>
      <c r="S56" s="41"/>
      <c r="U56" s="22"/>
      <c r="V56" s="10"/>
      <c r="W56" s="22"/>
      <c r="X56" s="22"/>
      <c r="Y56" s="22"/>
      <c r="Z56" s="22"/>
    </row>
  </sheetData>
  <sheetProtection password="C6D0" sheet="1" objects="1" scenarios="1"/>
  <mergeCells count="13">
    <mergeCell ref="R6:S6"/>
    <mergeCell ref="Q4:R4"/>
    <mergeCell ref="AR4:AS4"/>
    <mergeCell ref="K4:M4"/>
    <mergeCell ref="C3:D3"/>
    <mergeCell ref="O3:P3"/>
    <mergeCell ref="F4:G4"/>
    <mergeCell ref="A1:S1"/>
    <mergeCell ref="AC1:AS1"/>
    <mergeCell ref="AI4:AJ4"/>
    <mergeCell ref="AQ5:AR5"/>
    <mergeCell ref="AN4:AQ4"/>
    <mergeCell ref="N4:O4"/>
  </mergeCells>
  <pageMargins left="0" right="0" top="0.59055118110236227" bottom="0.59055118110236227" header="0" footer="0"/>
  <pageSetup paperSize="5" orientation="portrait" horizontalDpi="0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2019-05-20T08:22:42Z</dcterms:modified>
</cp:coreProperties>
</file>