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0" i="1"/>
  <c r="E49"/>
  <c r="E43"/>
  <c r="E31"/>
  <c r="E27"/>
  <c r="E54"/>
  <c r="E44"/>
  <c r="E17"/>
  <c r="E12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E35"/>
  <c r="Y8" l="1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7"/>
  <c r="M53" l="1"/>
  <c r="M54"/>
  <c r="M52"/>
  <c r="E52"/>
  <c r="E53"/>
  <c r="E32"/>
  <c r="E33"/>
  <c r="E34"/>
  <c r="E36"/>
  <c r="E37"/>
  <c r="E38"/>
  <c r="E39"/>
  <c r="E40"/>
  <c r="E41"/>
  <c r="E42"/>
  <c r="E45"/>
  <c r="E46"/>
  <c r="E47"/>
  <c r="E48"/>
  <c r="E5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31"/>
  <c r="M30"/>
  <c r="E30"/>
  <c r="M29"/>
  <c r="E29"/>
  <c r="M28"/>
  <c r="E28"/>
  <c r="M27"/>
  <c r="M26"/>
  <c r="E26"/>
  <c r="M25"/>
  <c r="E25"/>
  <c r="M24"/>
  <c r="E24"/>
  <c r="M23"/>
  <c r="E23"/>
  <c r="M22"/>
  <c r="E22"/>
  <c r="M21"/>
  <c r="E21"/>
  <c r="M20"/>
  <c r="E20"/>
  <c r="M19"/>
  <c r="E19"/>
  <c r="M18"/>
  <c r="E18"/>
  <c r="M17"/>
  <c r="M16"/>
  <c r="E16"/>
  <c r="M15"/>
  <c r="E15"/>
  <c r="M14"/>
  <c r="E14"/>
  <c r="M13"/>
  <c r="E13"/>
  <c r="M12"/>
  <c r="M11"/>
  <c r="E11"/>
  <c r="M10"/>
  <c r="E10"/>
  <c r="M9"/>
  <c r="E9"/>
  <c r="M8"/>
  <c r="E8"/>
  <c r="M7"/>
  <c r="E7"/>
  <c r="N7" l="1"/>
  <c r="N53"/>
  <c r="N52"/>
  <c r="F51"/>
  <c r="F50"/>
  <c r="G49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F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I24" l="1"/>
  <c r="I18"/>
  <c r="J18" s="1"/>
  <c r="I26"/>
  <c r="J26" s="1"/>
  <c r="I49"/>
  <c r="J49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4"/>
  <c r="H23"/>
  <c r="H22"/>
  <c r="H21"/>
  <c r="H20"/>
  <c r="H19"/>
  <c r="H18"/>
  <c r="H17"/>
  <c r="H16"/>
  <c r="H15"/>
  <c r="H49"/>
  <c r="H27"/>
  <c r="I27"/>
  <c r="J24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49" l="1"/>
  <c r="K12"/>
  <c r="J22"/>
  <c r="J20"/>
  <c r="J19"/>
  <c r="J21"/>
  <c r="J31"/>
  <c r="J17"/>
  <c r="J28"/>
  <c r="J27"/>
  <c r="K27" s="1"/>
  <c r="K16"/>
  <c r="L16" s="1"/>
  <c r="K23"/>
  <c r="K24"/>
  <c r="L24" s="1"/>
  <c r="K29"/>
  <c r="L29" s="1"/>
  <c r="K13"/>
  <c r="L13" s="1"/>
  <c r="K18"/>
  <c r="K26"/>
  <c r="K25"/>
  <c r="K15"/>
  <c r="J44"/>
  <c r="J52"/>
  <c r="J36"/>
  <c r="J38"/>
  <c r="J54"/>
  <c r="K54" s="1"/>
  <c r="J37"/>
  <c r="J47"/>
  <c r="J39"/>
  <c r="J45"/>
  <c r="J41"/>
  <c r="J43"/>
  <c r="K43" s="1"/>
  <c r="J33"/>
  <c r="J34"/>
  <c r="J32"/>
  <c r="J40"/>
  <c r="J53"/>
  <c r="J50"/>
  <c r="K50" s="1"/>
  <c r="J51"/>
  <c r="J48"/>
  <c r="J10"/>
  <c r="J35"/>
  <c r="J30"/>
  <c r="J14"/>
  <c r="J11"/>
  <c r="J9"/>
  <c r="J7"/>
  <c r="J8"/>
  <c r="K46"/>
  <c r="J42"/>
  <c r="K31" l="1"/>
  <c r="K19"/>
  <c r="L19" s="1"/>
  <c r="K44"/>
  <c r="K17"/>
  <c r="L17" s="1"/>
  <c r="K22"/>
  <c r="K20"/>
  <c r="L20" s="1"/>
  <c r="K28"/>
  <c r="K21"/>
  <c r="L49"/>
  <c r="L23"/>
  <c r="L15"/>
  <c r="K32"/>
  <c r="L12"/>
  <c r="K45"/>
  <c r="L45" s="1"/>
  <c r="K36"/>
  <c r="L36" s="1"/>
  <c r="L25"/>
  <c r="L26"/>
  <c r="L18"/>
  <c r="P18" s="1"/>
  <c r="K52"/>
  <c r="L52" s="1"/>
  <c r="K47"/>
  <c r="L47" s="1"/>
  <c r="K41"/>
  <c r="L41" s="1"/>
  <c r="K39"/>
  <c r="K33"/>
  <c r="L33" s="1"/>
  <c r="P16"/>
  <c r="P13"/>
  <c r="K34"/>
  <c r="L34" s="1"/>
  <c r="P24"/>
  <c r="P29"/>
  <c r="K35"/>
  <c r="L35" s="1"/>
  <c r="K42"/>
  <c r="K8"/>
  <c r="K7"/>
  <c r="K9"/>
  <c r="K11"/>
  <c r="K14"/>
  <c r="K30"/>
  <c r="K10"/>
  <c r="K48"/>
  <c r="K51"/>
  <c r="K53"/>
  <c r="K40"/>
  <c r="K37"/>
  <c r="K38"/>
  <c r="L46"/>
  <c r="P19" l="1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<sst xmlns="http://schemas.openxmlformats.org/spreadsheetml/2006/main" count="229" uniqueCount="176">
  <si>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</si>
  <si>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</si>
  <si>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</si>
  <si>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</si>
  <si>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</si>
  <si>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</si>
  <si>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</si>
  <si>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</si>
  <si>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</si>
  <si>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</si>
  <si>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</si>
  <si>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</si>
  <si>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</si>
  <si>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</si>
  <si>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</si>
  <si>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</si>
  <si>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</si>
  <si>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</si>
  <si>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</si>
  <si>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</si>
  <si>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</si>
  <si>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</si>
  <si>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</si>
  <si>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</si>
  <si>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</si>
  <si>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</si>
  <si>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</si>
  <si>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</si>
  <si>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</si>
  <si>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</si>
  <si>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</si>
  <si>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</si>
  <si>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</si>
  <si>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</si>
  <si>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</si>
  <si>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</si>
  <si>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</si>
  <si>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</si>
  <si>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</si>
  <si>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</si>
  <si>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</si>
  <si>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</si>
  <si>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</si>
  <si>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</si>
  <si>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</si>
  <si>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</si>
  <si>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</si>
  <si>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</si>
  <si>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</si>
  <si>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</si>
  <si>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</si>
  <si>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</si>
  <si>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</si>
  <si>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</si>
  <si>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</si>
  <si>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</si>
  <si>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</si>
  <si>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</si>
  <si>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</si>
  <si>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</si>
  <si>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</si>
  <si>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</si>
  <si>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</si>
  <si>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</si>
  <si>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</si>
  <si>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</si>
  <si>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</si>
  <si>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</si>
  <si>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</si>
  <si>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</si>
  <si>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</si>
  <si>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</si>
  <si>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</si>
  <si>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</si>
  <si>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</si>
  <si>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</si>
  <si>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</si>
  <si>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</si>
  <si>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</si>
  <si>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</si>
  <si>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</si>
  <si>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</si>
  <si>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</si>
  <si>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</si>
  <si>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</si>
  <si>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</si>
  <si>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>Rintu Sarkar</t>
  </si>
  <si>
    <t>Archana Ojha</t>
  </si>
  <si>
    <t>Jeevon Singh</t>
  </si>
  <si>
    <t>Booked for Security</t>
  </si>
  <si>
    <t xml:space="preserve">Karan Gurung </t>
  </si>
  <si>
    <t>Sudeep Ghatani</t>
  </si>
  <si>
    <t>Monoj Talukdar</t>
  </si>
  <si>
    <t>Joydeep Das</t>
  </si>
  <si>
    <t>B.B. Das</t>
  </si>
  <si>
    <t>Ashok Kr. Erigale</t>
  </si>
  <si>
    <t>G.S. Compute</t>
  </si>
  <si>
    <t>Ravi Kiumar</t>
  </si>
  <si>
    <t>Sanat Das</t>
  </si>
  <si>
    <t>Shri. L. Lnethang</t>
  </si>
  <si>
    <t>Dr. N. Amareshwaran</t>
  </si>
  <si>
    <t>Lakhi Deb</t>
  </si>
  <si>
    <t>Sudip Paul</t>
  </si>
  <si>
    <t>My café</t>
  </si>
  <si>
    <t>R.E. Kharbani</t>
  </si>
  <si>
    <t>G. Kr. Mourya</t>
  </si>
  <si>
    <t>Shyamal Mandal</t>
  </si>
  <si>
    <t>Samarjyoti Hazarika</t>
  </si>
  <si>
    <t>Dr. Dinesh Bhatia</t>
  </si>
  <si>
    <t>N. Shadani Devi</t>
  </si>
  <si>
    <t>Dr. Debdatta Kandar</t>
  </si>
  <si>
    <t>Amitava Nath</t>
  </si>
  <si>
    <t>Pankaj Sarkar</t>
  </si>
  <si>
    <t>Nripanka Bora</t>
  </si>
  <si>
    <t>Kamaljit Chirom</t>
  </si>
  <si>
    <t>Shri. Asif Ahmed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</si>
  <si>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</si>
  <si>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</si>
  <si>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</si>
  <si>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</si>
  <si>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</si>
  <si>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</si>
  <si>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</si>
  <si>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</si>
  <si>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</si>
  <si>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</si>
  <si>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</si>
  <si>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</si>
  <si>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</si>
  <si>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</si>
  <si>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</si>
  <si>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</si>
  <si>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</si>
  <si>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</si>
  <si>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</si>
  <si>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</si>
  <si>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</si>
  <si>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</si>
  <si>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</si>
  <si>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</si>
  <si>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</si>
  <si>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</si>
  <si>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</si>
  <si>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</si>
  <si>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</si>
  <si>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</si>
  <si>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</si>
  <si>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</si>
  <si>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</si>
  <si>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</si>
  <si>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</si>
  <si>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</si>
  <si>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</si>
  <si>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</si>
  <si>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</si>
  <si>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</si>
  <si>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</si>
  <si>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</si>
  <si>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</si>
  <si>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</si>
  <si>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</si>
  <si>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</si>
  <si>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</si>
  <si>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</si>
  <si>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</si>
  <si>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</si>
  <si>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Dr. Soumya Ranjan Das</t>
  </si>
  <si>
    <t>Dr. L. Robindro Singh</t>
  </si>
  <si>
    <t>Shri. Diwakar Keshetriya</t>
  </si>
  <si>
    <t>Mr. B. Blah</t>
  </si>
  <si>
    <t>Dr. Neeta Pathaw</t>
  </si>
  <si>
    <t>M. Haokip</t>
  </si>
  <si>
    <t>Longshibeni</t>
  </si>
  <si>
    <t>Vinayak Majhi</t>
  </si>
  <si>
    <t>June 2019</t>
  </si>
  <si>
    <t>062019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</si>
</sst>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7" formatCode="0.00;[Red]0.00"/>
    <numFmt numFmtId="171" formatCode="&quot;Rs.&quot;\ #,##0.00;[Red]&quot;Rs.&quot;\ #,##0.00"/>
    <numFmt numFmtId="173" formatCode="[$-409]d\-mmm\-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167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2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hidden="1"/>
    </xf>
    <xf numFmtId="16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hidden="1"/>
    </xf>
    <xf numFmtId="167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167" fontId="1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49" fontId="15" fillId="0" borderId="0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7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1" fontId="1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/>
    <xf numFmtId="164" fontId="12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8" fillId="0" borderId="0" xfId="0" applyNumberFormat="1" applyFont="1" applyFill="1" applyBorder="1" applyAlignment="1">
      <alignment vertical="center" wrapText="1"/>
    </xf>
    <xf numFmtId="164" fontId="18" fillId="0" borderId="9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3" xfId="0" applyFont="1" applyBorder="1"/>
    <xf numFmtId="49" fontId="0" fillId="0" borderId="10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173" fontId="1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2" fontId="23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1"/>
  <sheetViews>
    <sheetView tabSelected="1" workbookViewId="0">
      <selection activeCell="X16" sqref="X16"/>
    </sheetView>
  </sheetViews>
  <sheetFormatPr defaultRowHeight="15"/>
  <cols>
    <col min="1" max="1" width="21" customWidth="1"/>
    <col min="2" max="2" width="10" customWidth="1"/>
    <col min="3" max="3" width="10.140625" customWidth="1"/>
    <col min="4" max="4" width="10.85546875" customWidth="1"/>
    <col min="5" max="5" width="13.5703125" customWidth="1"/>
    <col min="6" max="6" width="0.140625" hidden="1" customWidth="1"/>
    <col min="7" max="7" width="8.7109375" hidden="1" customWidth="1"/>
    <col min="8" max="8" width="0.140625" hidden="1" customWidth="1"/>
    <col min="9" max="10" width="9.140625" hidden="1" customWidth="1"/>
    <col min="11" max="11" width="11.140625" customWidth="1"/>
    <col min="12" max="12" width="11.42578125" customWidth="1"/>
    <col min="13" max="13" width="10.28515625" customWidth="1"/>
    <col min="15" max="15" width="9.42578125" bestFit="1" customWidth="1"/>
    <col min="16" max="16" width="12.140625" customWidth="1"/>
    <col min="17" max="17" width="15.140625" customWidth="1"/>
    <col min="18" max="18" width="10.28515625" customWidth="1"/>
    <col min="19" max="19" width="9.7109375" customWidth="1"/>
  </cols>
  <sheetData>
    <row r="1" spans="1:28" ht="23.25" customHeight="1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"/>
      <c r="U1" s="2"/>
      <c r="V1" s="2"/>
      <c r="W1" s="2"/>
      <c r="X1" s="2"/>
      <c r="Y1" s="2"/>
      <c r="Z1" s="2"/>
      <c r="AA1" s="2"/>
      <c r="AB1" s="57"/>
    </row>
    <row r="2" spans="1:28" ht="21.75" customHeight="1">
      <c r="A2" s="3" t="s">
        <v>1</v>
      </c>
      <c r="B2" s="4"/>
      <c r="C2" s="4"/>
      <c r="D2" s="4"/>
      <c r="F2" s="5"/>
      <c r="G2" s="4"/>
      <c r="H2" s="44"/>
      <c r="I2" s="5"/>
      <c r="J2" s="4"/>
      <c r="K2" s="4"/>
      <c r="L2" t="s">
        <v>28</v>
      </c>
      <c r="M2" s="4"/>
      <c r="N2" s="4"/>
      <c r="O2" s="44">
        <v>100</v>
      </c>
      <c r="Q2" s="4" t="s">
        <v>165</v>
      </c>
      <c r="R2" s="60" t="s">
        <v>175</v>
      </c>
      <c r="S2" s="1"/>
      <c r="T2" s="6"/>
      <c r="U2" s="6"/>
      <c r="V2" s="6"/>
      <c r="W2" s="2"/>
      <c r="X2" s="2"/>
      <c r="Y2" s="2"/>
      <c r="Z2" s="2"/>
      <c r="AA2" s="2"/>
      <c r="AB2" s="1"/>
    </row>
    <row r="3" spans="1:28" ht="26.25" customHeight="1">
      <c r="A3" s="48" t="s">
        <v>81</v>
      </c>
      <c r="B3" s="49">
        <v>3.7</v>
      </c>
      <c r="C3" s="78" t="s">
        <v>2</v>
      </c>
      <c r="D3" s="78"/>
      <c r="E3" s="56">
        <v>4.2</v>
      </c>
      <c r="G3" s="51"/>
      <c r="H3" s="52"/>
      <c r="I3" s="5"/>
      <c r="J3" s="4"/>
      <c r="K3" s="4"/>
      <c r="L3" s="53" t="s">
        <v>29</v>
      </c>
      <c r="M3" s="69">
        <v>43655</v>
      </c>
      <c r="N3" s="4"/>
      <c r="O3" s="74"/>
      <c r="P3" s="74"/>
      <c r="Q3" s="7"/>
      <c r="R3" s="7"/>
      <c r="S3" s="1"/>
      <c r="T3" s="8"/>
      <c r="U3" s="9"/>
      <c r="V3" s="10"/>
      <c r="W3" s="2"/>
      <c r="X3" s="2"/>
      <c r="Y3" s="2"/>
      <c r="Z3" s="2"/>
      <c r="AA3" s="2"/>
      <c r="AB3" s="1"/>
    </row>
    <row r="4" spans="1:28" ht="19.5" customHeight="1">
      <c r="A4" s="5" t="s">
        <v>24</v>
      </c>
      <c r="B4" s="45">
        <v>5.7</v>
      </c>
      <c r="D4" s="11"/>
      <c r="E4" s="12"/>
      <c r="F4" s="70"/>
      <c r="G4" s="70"/>
      <c r="H4" s="4"/>
      <c r="I4" s="4"/>
      <c r="K4" s="71" t="s">
        <v>3</v>
      </c>
      <c r="L4" s="71"/>
      <c r="M4" s="71"/>
      <c r="N4" s="72" t="s">
        <v>174</v>
      </c>
      <c r="O4" s="72"/>
      <c r="Q4" s="77"/>
      <c r="R4" s="77"/>
      <c r="S4" s="50"/>
      <c r="T4" s="2"/>
      <c r="U4" s="9"/>
      <c r="V4" s="10"/>
      <c r="W4" s="2"/>
      <c r="X4" s="2"/>
      <c r="Y4" s="2"/>
      <c r="Z4" s="2"/>
      <c r="AA4" s="2"/>
      <c r="AB4" s="50"/>
    </row>
    <row r="5" spans="1:28" ht="33" customHeight="1">
      <c r="A5" s="47" t="s">
        <v>79</v>
      </c>
      <c r="B5" s="55" t="s">
        <v>80</v>
      </c>
      <c r="C5" s="55"/>
      <c r="D5" s="55"/>
      <c r="E5" s="55"/>
      <c r="F5" s="54"/>
      <c r="G5" s="46"/>
      <c r="H5" s="4"/>
      <c r="I5" s="4"/>
      <c r="K5" s="32"/>
      <c r="L5" s="43"/>
      <c r="M5" s="33"/>
      <c r="N5" s="32"/>
      <c r="O5" s="4"/>
      <c r="P5" s="4"/>
      <c r="Q5" s="4"/>
      <c r="R5" s="4"/>
      <c r="S5" s="1"/>
      <c r="T5" s="2"/>
      <c r="U5" s="9"/>
      <c r="V5" s="10"/>
      <c r="W5" s="2"/>
      <c r="X5" s="2"/>
      <c r="Y5" s="2"/>
      <c r="Z5" s="2"/>
      <c r="AA5" s="2"/>
      <c r="AB5" s="1"/>
    </row>
    <row r="6" spans="1:28" ht="44.25" customHeight="1">
      <c r="A6" s="64" t="s">
        <v>82</v>
      </c>
      <c r="B6" s="61" t="s">
        <v>4</v>
      </c>
      <c r="C6" s="13" t="s">
        <v>0</v>
      </c>
      <c r="D6" s="13" t="s">
        <v>5</v>
      </c>
      <c r="E6" s="13" t="s">
        <v>6</v>
      </c>
      <c r="F6" s="13" t="s">
        <v>74</v>
      </c>
      <c r="G6" s="13" t="s">
        <v>7</v>
      </c>
      <c r="H6" s="13" t="s">
        <v>75</v>
      </c>
      <c r="I6" s="13" t="s">
        <v>8</v>
      </c>
      <c r="J6" s="13" t="s">
        <v>76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75" t="s">
        <v>25</v>
      </c>
      <c r="S6" s="76"/>
      <c r="T6" s="79" t="s">
        <v>16</v>
      </c>
      <c r="U6" s="80" t="s">
        <v>17</v>
      </c>
      <c r="V6" s="80" t="s">
        <v>18</v>
      </c>
      <c r="W6" s="80" t="s">
        <v>19</v>
      </c>
      <c r="X6" s="80" t="s">
        <v>20</v>
      </c>
      <c r="Y6" s="80" t="s">
        <v>21</v>
      </c>
      <c r="Z6" s="14"/>
      <c r="AA6" s="6"/>
    </row>
    <row r="7" spans="1:28" ht="15" customHeight="1">
      <c r="A7" s="65" t="s">
        <v>83</v>
      </c>
      <c r="B7" s="62" t="s">
        <v>23</v>
      </c>
      <c r="C7" s="15">
        <v>4660</v>
      </c>
      <c r="D7" s="15">
        <v>4544</v>
      </c>
      <c r="E7" s="15">
        <f>IF((C7&gt;D7),(C7-D7),(0))/1</f>
        <v>116</v>
      </c>
      <c r="F7" s="16">
        <f t="shared" ref="F7:F31" si="0">IF((E7&gt;100),(100*U7), (E7*U7))</f>
        <v>370</v>
      </c>
      <c r="G7" s="17">
        <f t="shared" ref="G7:G31" si="1">IF((E7&gt;100),(E7-100),(0))</f>
        <v>16</v>
      </c>
      <c r="H7" s="18">
        <f>IF((G7&gt;100),(100*V7),(G7*V7))</f>
        <v>67.2</v>
      </c>
      <c r="I7" s="19">
        <f>IF((G7&gt;100),(G7-100),(0))</f>
        <v>0</v>
      </c>
      <c r="J7" s="16">
        <f t="shared" ref="J7:J31" si="2">IF((I7&gt;0),(I7*W7),(0))</f>
        <v>0</v>
      </c>
      <c r="K7" s="16">
        <f>(F7+H7+J7)*1</f>
        <v>437.2</v>
      </c>
      <c r="L7" s="16">
        <f>K7</f>
        <v>437.2</v>
      </c>
      <c r="M7" s="20">
        <f>IF((Y7&gt;0),Y7,130)</f>
        <v>100</v>
      </c>
      <c r="N7" s="16">
        <f>IF((M7&gt;0),0,(M7+O7))</f>
        <v>0</v>
      </c>
      <c r="O7" s="16">
        <v>0</v>
      </c>
      <c r="P7" s="16">
        <f>IF((L7&gt;0),(L7+M7+O7),(M7)+(O7))</f>
        <v>537.20000000000005</v>
      </c>
      <c r="Q7" s="21" t="s">
        <v>22</v>
      </c>
      <c r="R7" s="58" t="s">
        <v>117</v>
      </c>
      <c r="S7" s="67" t="str">
        <f>R2</f>
        <v>062019</v>
      </c>
      <c r="T7" s="81"/>
      <c r="U7" s="82">
        <v>3.7</v>
      </c>
      <c r="V7" s="83">
        <v>4.2</v>
      </c>
      <c r="W7" s="82">
        <v>5.7</v>
      </c>
      <c r="X7" s="82">
        <v>50</v>
      </c>
      <c r="Y7" s="82">
        <f>2*X7</f>
        <v>100</v>
      </c>
      <c r="Z7" s="22"/>
      <c r="AA7" s="2"/>
    </row>
    <row r="8" spans="1:28">
      <c r="A8" s="66" t="s">
        <v>84</v>
      </c>
      <c r="B8" s="63" t="s">
        <v>27</v>
      </c>
      <c r="C8" s="23">
        <v>6022</v>
      </c>
      <c r="D8" s="23">
        <v>5890</v>
      </c>
      <c r="E8" s="23">
        <f t="shared" ref="E8:E30" si="3">IF((C8&gt;D8),(C8-D8),(0))/1</f>
        <v>132</v>
      </c>
      <c r="F8" s="24">
        <f t="shared" si="0"/>
        <v>370</v>
      </c>
      <c r="G8" s="25">
        <f t="shared" si="1"/>
        <v>32</v>
      </c>
      <c r="H8" s="26">
        <f t="shared" ref="H8:H31" si="4">IF((G8&gt;100),(100*V8),(G8*V8))</f>
        <v>134.4</v>
      </c>
      <c r="I8" s="27">
        <f t="shared" ref="I8:I31" si="5">IF((G8&gt;100),(G8-100),(0))</f>
        <v>0</v>
      </c>
      <c r="J8" s="24">
        <f t="shared" si="2"/>
        <v>0</v>
      </c>
      <c r="K8" s="24">
        <f t="shared" ref="K8:K30" si="6">(F8+H8+J8)*1</f>
        <v>504.4</v>
      </c>
      <c r="L8" s="24">
        <f t="shared" ref="L8:L31" si="7">K8</f>
        <v>504.4</v>
      </c>
      <c r="M8" s="28">
        <f t="shared" ref="M8:M31" si="8">IF((Y8&gt;0),Y8,130)</f>
        <v>100</v>
      </c>
      <c r="N8" s="24">
        <f t="shared" ref="N8:N31" si="9">IF((E8&gt;0),0,(Y8))</f>
        <v>0</v>
      </c>
      <c r="O8" s="24">
        <v>0</v>
      </c>
      <c r="P8" s="24">
        <f t="shared" ref="P8:P31" si="10">IF((L8&gt;0),(L8+M8+O8),(M8)+(O8))</f>
        <v>604.4</v>
      </c>
      <c r="Q8" s="29" t="s">
        <v>22</v>
      </c>
      <c r="R8" s="59" t="s">
        <v>118</v>
      </c>
      <c r="S8" s="68" t="str">
        <f>R2</f>
        <v>062019</v>
      </c>
      <c r="T8" s="81"/>
      <c r="U8" s="82">
        <v>3.7</v>
      </c>
      <c r="V8" s="83">
        <v>4.2</v>
      </c>
      <c r="W8" s="82">
        <v>5.7</v>
      </c>
      <c r="X8" s="82">
        <v>50</v>
      </c>
      <c r="Y8" s="82">
        <f t="shared" ref="Y8:Y54" si="11">2*X8</f>
        <v>100</v>
      </c>
      <c r="Z8" s="22"/>
      <c r="AA8" s="2"/>
    </row>
    <row r="9" spans="1:28">
      <c r="A9" s="66" t="s">
        <v>84</v>
      </c>
      <c r="B9" s="63" t="s">
        <v>30</v>
      </c>
      <c r="C9" s="30">
        <v>5948</v>
      </c>
      <c r="D9" s="30">
        <v>5910</v>
      </c>
      <c r="E9" s="23">
        <f t="shared" si="3"/>
        <v>38</v>
      </c>
      <c r="F9" s="24">
        <f t="shared" si="0"/>
        <v>140.6</v>
      </c>
      <c r="G9" s="25">
        <f t="shared" si="1"/>
        <v>0</v>
      </c>
      <c r="H9" s="26">
        <f t="shared" si="4"/>
        <v>0</v>
      </c>
      <c r="I9" s="27">
        <f t="shared" si="5"/>
        <v>0</v>
      </c>
      <c r="J9" s="24">
        <f t="shared" si="2"/>
        <v>0</v>
      </c>
      <c r="K9" s="24">
        <f t="shared" si="6"/>
        <v>140.6</v>
      </c>
      <c r="L9" s="24">
        <f t="shared" si="7"/>
        <v>140.6</v>
      </c>
      <c r="M9" s="28">
        <f t="shared" si="8"/>
        <v>100</v>
      </c>
      <c r="N9" s="24">
        <f t="shared" si="9"/>
        <v>0</v>
      </c>
      <c r="O9" s="24">
        <v>0</v>
      </c>
      <c r="P9" s="24">
        <f t="shared" si="10"/>
        <v>240.6</v>
      </c>
      <c r="Q9" s="29" t="s">
        <v>22</v>
      </c>
      <c r="R9" s="59" t="s">
        <v>119</v>
      </c>
      <c r="S9" s="68" t="str">
        <f>R2</f>
        <v>062019</v>
      </c>
      <c r="T9" s="81"/>
      <c r="U9" s="82">
        <v>3.7</v>
      </c>
      <c r="V9" s="83">
        <v>4.2</v>
      </c>
      <c r="W9" s="82">
        <v>5.7</v>
      </c>
      <c r="X9" s="82">
        <v>50</v>
      </c>
      <c r="Y9" s="82">
        <f t="shared" si="11"/>
        <v>100</v>
      </c>
      <c r="Z9" s="22"/>
      <c r="AA9" s="31"/>
    </row>
    <row r="10" spans="1:28">
      <c r="A10" s="66" t="s">
        <v>85</v>
      </c>
      <c r="B10" s="63" t="s">
        <v>31</v>
      </c>
      <c r="C10" s="23">
        <v>2955</v>
      </c>
      <c r="D10" s="23">
        <v>2895</v>
      </c>
      <c r="E10" s="23">
        <f t="shared" si="3"/>
        <v>60</v>
      </c>
      <c r="F10" s="24">
        <f t="shared" si="0"/>
        <v>222</v>
      </c>
      <c r="G10" s="25">
        <f t="shared" si="1"/>
        <v>0</v>
      </c>
      <c r="H10" s="26">
        <f t="shared" si="4"/>
        <v>0</v>
      </c>
      <c r="I10" s="27">
        <f t="shared" si="5"/>
        <v>0</v>
      </c>
      <c r="J10" s="24">
        <f t="shared" si="2"/>
        <v>0</v>
      </c>
      <c r="K10" s="24">
        <f t="shared" si="6"/>
        <v>222</v>
      </c>
      <c r="L10" s="24">
        <f t="shared" si="7"/>
        <v>222</v>
      </c>
      <c r="M10" s="28">
        <f t="shared" si="8"/>
        <v>100</v>
      </c>
      <c r="N10" s="24">
        <f t="shared" si="9"/>
        <v>0</v>
      </c>
      <c r="O10" s="24">
        <v>0</v>
      </c>
      <c r="P10" s="24">
        <f t="shared" si="10"/>
        <v>322</v>
      </c>
      <c r="Q10" s="29" t="s">
        <v>22</v>
      </c>
      <c r="R10" s="59" t="s">
        <v>120</v>
      </c>
      <c r="S10" s="68" t="str">
        <f>R2</f>
        <v>062019</v>
      </c>
      <c r="T10" s="81"/>
      <c r="U10" s="82">
        <v>3.7</v>
      </c>
      <c r="V10" s="83">
        <v>4.2</v>
      </c>
      <c r="W10" s="82">
        <v>5.7</v>
      </c>
      <c r="X10" s="82">
        <v>50</v>
      </c>
      <c r="Y10" s="82">
        <f t="shared" si="11"/>
        <v>100</v>
      </c>
      <c r="Z10" s="22"/>
      <c r="AA10" s="31"/>
    </row>
    <row r="11" spans="1:28">
      <c r="A11" s="66" t="s">
        <v>86</v>
      </c>
      <c r="B11" s="63" t="s">
        <v>32</v>
      </c>
      <c r="C11" s="23">
        <v>1505</v>
      </c>
      <c r="D11" s="23">
        <v>1472</v>
      </c>
      <c r="E11" s="23">
        <f t="shared" si="3"/>
        <v>33</v>
      </c>
      <c r="F11" s="24">
        <f t="shared" si="0"/>
        <v>122.10000000000001</v>
      </c>
      <c r="G11" s="25">
        <f t="shared" si="1"/>
        <v>0</v>
      </c>
      <c r="H11" s="26">
        <f t="shared" si="4"/>
        <v>0</v>
      </c>
      <c r="I11" s="27">
        <f t="shared" si="5"/>
        <v>0</v>
      </c>
      <c r="J11" s="24">
        <f t="shared" si="2"/>
        <v>0</v>
      </c>
      <c r="K11" s="24">
        <f t="shared" si="6"/>
        <v>122.10000000000001</v>
      </c>
      <c r="L11" s="24">
        <f t="shared" si="7"/>
        <v>122.10000000000001</v>
      </c>
      <c r="M11" s="28">
        <f t="shared" si="8"/>
        <v>100</v>
      </c>
      <c r="N11" s="24">
        <f t="shared" si="9"/>
        <v>0</v>
      </c>
      <c r="O11" s="24">
        <v>0</v>
      </c>
      <c r="P11" s="24">
        <f t="shared" si="10"/>
        <v>222.10000000000002</v>
      </c>
      <c r="Q11" s="29" t="s">
        <v>22</v>
      </c>
      <c r="R11" s="59" t="s">
        <v>121</v>
      </c>
      <c r="S11" s="68" t="str">
        <f>R2</f>
        <v>062019</v>
      </c>
      <c r="T11" s="81"/>
      <c r="U11" s="82">
        <v>3.7</v>
      </c>
      <c r="V11" s="83">
        <v>4.2</v>
      </c>
      <c r="W11" s="82">
        <v>5.7</v>
      </c>
      <c r="X11" s="82">
        <v>50</v>
      </c>
      <c r="Y11" s="82">
        <f t="shared" si="11"/>
        <v>100</v>
      </c>
      <c r="Z11" s="22"/>
      <c r="AA11" s="31"/>
    </row>
    <row r="12" spans="1:28">
      <c r="A12" s="66" t="s">
        <v>87</v>
      </c>
      <c r="B12" s="63" t="s">
        <v>33</v>
      </c>
      <c r="C12" s="23">
        <v>4658</v>
      </c>
      <c r="D12" s="23">
        <v>4578</v>
      </c>
      <c r="E12" s="23">
        <f>IF((C12&gt;D12),(C12-D12),(0))/1</f>
        <v>80</v>
      </c>
      <c r="F12" s="24">
        <f t="shared" si="0"/>
        <v>296</v>
      </c>
      <c r="G12" s="25">
        <f t="shared" si="1"/>
        <v>0</v>
      </c>
      <c r="H12" s="26">
        <f t="shared" si="4"/>
        <v>0</v>
      </c>
      <c r="I12" s="27">
        <f t="shared" si="5"/>
        <v>0</v>
      </c>
      <c r="J12" s="24">
        <f t="shared" si="2"/>
        <v>0</v>
      </c>
      <c r="K12" s="24">
        <f>(F12+H12+J12)*1</f>
        <v>296</v>
      </c>
      <c r="L12" s="24">
        <f t="shared" si="7"/>
        <v>296</v>
      </c>
      <c r="M12" s="28">
        <f t="shared" si="8"/>
        <v>100</v>
      </c>
      <c r="N12" s="24">
        <f t="shared" si="9"/>
        <v>0</v>
      </c>
      <c r="O12" s="24">
        <v>0</v>
      </c>
      <c r="P12" s="24">
        <f t="shared" si="10"/>
        <v>396</v>
      </c>
      <c r="Q12" s="29" t="s">
        <v>22</v>
      </c>
      <c r="R12" s="59" t="s">
        <v>122</v>
      </c>
      <c r="S12" s="68" t="str">
        <f>R2</f>
        <v>062019</v>
      </c>
      <c r="T12" s="81"/>
      <c r="U12" s="82">
        <v>3.7</v>
      </c>
      <c r="V12" s="83">
        <v>4.2</v>
      </c>
      <c r="W12" s="82">
        <v>5.7</v>
      </c>
      <c r="X12" s="82">
        <v>50</v>
      </c>
      <c r="Y12" s="82">
        <f t="shared" si="11"/>
        <v>100</v>
      </c>
      <c r="Z12" s="22"/>
      <c r="AA12" s="31"/>
    </row>
    <row r="13" spans="1:28">
      <c r="A13" s="66" t="s">
        <v>88</v>
      </c>
      <c r="B13" s="63" t="s">
        <v>34</v>
      </c>
      <c r="C13" s="23">
        <v>2826</v>
      </c>
      <c r="D13" s="23">
        <v>2784</v>
      </c>
      <c r="E13" s="23">
        <f t="shared" si="3"/>
        <v>42</v>
      </c>
      <c r="F13" s="24">
        <f t="shared" si="0"/>
        <v>155.4</v>
      </c>
      <c r="G13" s="25">
        <f t="shared" si="1"/>
        <v>0</v>
      </c>
      <c r="H13" s="26">
        <f t="shared" si="4"/>
        <v>0</v>
      </c>
      <c r="I13" s="27">
        <f t="shared" si="5"/>
        <v>0</v>
      </c>
      <c r="J13" s="24">
        <f t="shared" si="2"/>
        <v>0</v>
      </c>
      <c r="K13" s="24">
        <f t="shared" si="6"/>
        <v>155.4</v>
      </c>
      <c r="L13" s="24">
        <f t="shared" si="7"/>
        <v>155.4</v>
      </c>
      <c r="M13" s="28">
        <f t="shared" si="8"/>
        <v>100</v>
      </c>
      <c r="N13" s="24">
        <f t="shared" si="9"/>
        <v>0</v>
      </c>
      <c r="O13" s="24">
        <v>0</v>
      </c>
      <c r="P13" s="24">
        <f t="shared" si="10"/>
        <v>255.4</v>
      </c>
      <c r="Q13" s="29" t="s">
        <v>22</v>
      </c>
      <c r="R13" s="59" t="s">
        <v>123</v>
      </c>
      <c r="S13" s="68" t="str">
        <f>R2</f>
        <v>062019</v>
      </c>
      <c r="T13" s="81"/>
      <c r="U13" s="82">
        <v>3.7</v>
      </c>
      <c r="V13" s="83">
        <v>4.2</v>
      </c>
      <c r="W13" s="82">
        <v>5.7</v>
      </c>
      <c r="X13" s="82">
        <v>50</v>
      </c>
      <c r="Y13" s="82">
        <f t="shared" si="11"/>
        <v>100</v>
      </c>
      <c r="Z13" s="22"/>
      <c r="AA13" s="31"/>
    </row>
    <row r="14" spans="1:28">
      <c r="A14" s="66" t="s">
        <v>166</v>
      </c>
      <c r="B14" s="63" t="s">
        <v>35</v>
      </c>
      <c r="C14" s="23">
        <v>1333</v>
      </c>
      <c r="D14" s="23">
        <v>1259</v>
      </c>
      <c r="E14" s="23">
        <f t="shared" si="3"/>
        <v>74</v>
      </c>
      <c r="F14" s="24">
        <f t="shared" si="0"/>
        <v>273.8</v>
      </c>
      <c r="G14" s="25">
        <f t="shared" si="1"/>
        <v>0</v>
      </c>
      <c r="H14" s="26">
        <f t="shared" si="4"/>
        <v>0</v>
      </c>
      <c r="I14" s="27">
        <f t="shared" si="5"/>
        <v>0</v>
      </c>
      <c r="J14" s="24">
        <f t="shared" si="2"/>
        <v>0</v>
      </c>
      <c r="K14" s="24">
        <f t="shared" si="6"/>
        <v>273.8</v>
      </c>
      <c r="L14" s="24">
        <f t="shared" si="7"/>
        <v>273.8</v>
      </c>
      <c r="M14" s="28">
        <f t="shared" si="8"/>
        <v>100</v>
      </c>
      <c r="N14" s="24">
        <f t="shared" si="9"/>
        <v>0</v>
      </c>
      <c r="O14" s="24">
        <v>0</v>
      </c>
      <c r="P14" s="24">
        <f t="shared" si="10"/>
        <v>373.8</v>
      </c>
      <c r="Q14" s="29" t="s">
        <v>22</v>
      </c>
      <c r="R14" s="59" t="s">
        <v>124</v>
      </c>
      <c r="S14" s="68" t="str">
        <f>R2</f>
        <v>062019</v>
      </c>
      <c r="T14" s="81"/>
      <c r="U14" s="82">
        <v>3.7</v>
      </c>
      <c r="V14" s="83">
        <v>4.2</v>
      </c>
      <c r="W14" s="82">
        <v>5.7</v>
      </c>
      <c r="X14" s="82">
        <v>50</v>
      </c>
      <c r="Y14" s="82">
        <f t="shared" si="11"/>
        <v>100</v>
      </c>
      <c r="Z14" s="22"/>
      <c r="AA14" s="31"/>
    </row>
    <row r="15" spans="1:28">
      <c r="A15" s="66" t="s">
        <v>169</v>
      </c>
      <c r="B15" s="63" t="s">
        <v>36</v>
      </c>
      <c r="C15" s="23">
        <v>319</v>
      </c>
      <c r="D15" s="23">
        <v>319</v>
      </c>
      <c r="E15" s="23">
        <f t="shared" si="3"/>
        <v>0</v>
      </c>
      <c r="F15" s="24">
        <f t="shared" si="0"/>
        <v>0</v>
      </c>
      <c r="G15" s="25">
        <f t="shared" si="1"/>
        <v>0</v>
      </c>
      <c r="H15" s="26">
        <f t="shared" si="4"/>
        <v>0</v>
      </c>
      <c r="I15" s="27">
        <f t="shared" si="5"/>
        <v>0</v>
      </c>
      <c r="J15" s="24">
        <f t="shared" si="2"/>
        <v>0</v>
      </c>
      <c r="K15" s="24">
        <f t="shared" si="6"/>
        <v>0</v>
      </c>
      <c r="L15" s="24">
        <f t="shared" si="7"/>
        <v>0</v>
      </c>
      <c r="M15" s="28">
        <f t="shared" si="8"/>
        <v>100</v>
      </c>
      <c r="N15" s="24">
        <f t="shared" si="9"/>
        <v>100</v>
      </c>
      <c r="O15" s="24">
        <v>0</v>
      </c>
      <c r="P15" s="24">
        <f t="shared" si="10"/>
        <v>100</v>
      </c>
      <c r="Q15" s="29" t="s">
        <v>22</v>
      </c>
      <c r="R15" s="59" t="s">
        <v>125</v>
      </c>
      <c r="S15" s="68" t="str">
        <f>R2</f>
        <v>062019</v>
      </c>
      <c r="T15" s="81"/>
      <c r="U15" s="82">
        <v>3.7</v>
      </c>
      <c r="V15" s="83">
        <v>4.2</v>
      </c>
      <c r="W15" s="82">
        <v>5.7</v>
      </c>
      <c r="X15" s="82">
        <v>50</v>
      </c>
      <c r="Y15" s="82">
        <f t="shared" si="11"/>
        <v>100</v>
      </c>
      <c r="Z15" s="22"/>
      <c r="AA15" s="31"/>
    </row>
    <row r="16" spans="1:28">
      <c r="A16" s="66" t="s">
        <v>84</v>
      </c>
      <c r="B16" s="63" t="s">
        <v>37</v>
      </c>
      <c r="C16" s="23">
        <v>4788</v>
      </c>
      <c r="D16" s="23">
        <v>4745</v>
      </c>
      <c r="E16" s="23">
        <f t="shared" si="3"/>
        <v>43</v>
      </c>
      <c r="F16" s="24">
        <f t="shared" si="0"/>
        <v>159.1</v>
      </c>
      <c r="G16" s="25">
        <f t="shared" si="1"/>
        <v>0</v>
      </c>
      <c r="H16" s="26">
        <f t="shared" si="4"/>
        <v>0</v>
      </c>
      <c r="I16" s="27">
        <f t="shared" si="5"/>
        <v>0</v>
      </c>
      <c r="J16" s="24">
        <f t="shared" si="2"/>
        <v>0</v>
      </c>
      <c r="K16" s="24">
        <f t="shared" si="6"/>
        <v>159.1</v>
      </c>
      <c r="L16" s="24">
        <f t="shared" si="7"/>
        <v>159.1</v>
      </c>
      <c r="M16" s="28">
        <f t="shared" si="8"/>
        <v>100</v>
      </c>
      <c r="N16" s="24">
        <f t="shared" si="9"/>
        <v>0</v>
      </c>
      <c r="O16" s="24">
        <v>0</v>
      </c>
      <c r="P16" s="24">
        <f t="shared" si="10"/>
        <v>259.10000000000002</v>
      </c>
      <c r="Q16" s="29" t="s">
        <v>22</v>
      </c>
      <c r="R16" s="59" t="s">
        <v>126</v>
      </c>
      <c r="S16" s="68" t="str">
        <f>R2</f>
        <v>062019</v>
      </c>
      <c r="T16" s="81"/>
      <c r="U16" s="82">
        <v>3.7</v>
      </c>
      <c r="V16" s="83">
        <v>4.2</v>
      </c>
      <c r="W16" s="82">
        <v>5.7</v>
      </c>
      <c r="X16" s="82">
        <v>50</v>
      </c>
      <c r="Y16" s="82">
        <f t="shared" si="11"/>
        <v>100</v>
      </c>
      <c r="Z16" s="22"/>
      <c r="AA16" s="31"/>
    </row>
    <row r="17" spans="1:27">
      <c r="A17" s="66" t="s">
        <v>84</v>
      </c>
      <c r="B17" s="63" t="s">
        <v>38</v>
      </c>
      <c r="C17" s="23">
        <v>3048</v>
      </c>
      <c r="D17" s="23">
        <v>2986</v>
      </c>
      <c r="E17" s="23">
        <f>IF((C17&gt;D17),(C17-D17),(0))/1</f>
        <v>62</v>
      </c>
      <c r="F17" s="24">
        <f t="shared" si="0"/>
        <v>229.4</v>
      </c>
      <c r="G17" s="25">
        <f t="shared" si="1"/>
        <v>0</v>
      </c>
      <c r="H17" s="26">
        <f t="shared" si="4"/>
        <v>0</v>
      </c>
      <c r="I17" s="27">
        <f t="shared" si="5"/>
        <v>0</v>
      </c>
      <c r="J17" s="24">
        <f t="shared" si="2"/>
        <v>0</v>
      </c>
      <c r="K17" s="24">
        <f>(F17+H17+J17)*1</f>
        <v>229.4</v>
      </c>
      <c r="L17" s="24">
        <f t="shared" si="7"/>
        <v>229.4</v>
      </c>
      <c r="M17" s="28">
        <f t="shared" si="8"/>
        <v>100</v>
      </c>
      <c r="N17" s="24">
        <f t="shared" si="9"/>
        <v>0</v>
      </c>
      <c r="O17" s="24">
        <v>0</v>
      </c>
      <c r="P17" s="24">
        <f t="shared" si="10"/>
        <v>329.4</v>
      </c>
      <c r="Q17" s="29" t="s">
        <v>22</v>
      </c>
      <c r="R17" s="59" t="s">
        <v>127</v>
      </c>
      <c r="S17" s="68" t="str">
        <f>R2</f>
        <v>062019</v>
      </c>
      <c r="T17" s="81"/>
      <c r="U17" s="82">
        <v>3.7</v>
      </c>
      <c r="V17" s="83">
        <v>4.2</v>
      </c>
      <c r="W17" s="82">
        <v>5.7</v>
      </c>
      <c r="X17" s="82">
        <v>50</v>
      </c>
      <c r="Y17" s="82">
        <f t="shared" si="11"/>
        <v>100</v>
      </c>
      <c r="Z17" s="22"/>
      <c r="AA17" s="31"/>
    </row>
    <row r="18" spans="1:27">
      <c r="A18" s="66" t="s">
        <v>89</v>
      </c>
      <c r="B18" s="63" t="s">
        <v>39</v>
      </c>
      <c r="C18" s="23">
        <v>11151</v>
      </c>
      <c r="D18" s="23">
        <v>10915</v>
      </c>
      <c r="E18" s="23">
        <f t="shared" si="3"/>
        <v>236</v>
      </c>
      <c r="F18" s="24">
        <f t="shared" si="0"/>
        <v>370</v>
      </c>
      <c r="G18" s="25">
        <f t="shared" si="1"/>
        <v>136</v>
      </c>
      <c r="H18" s="26">
        <f t="shared" si="4"/>
        <v>420</v>
      </c>
      <c r="I18" s="27">
        <f t="shared" si="5"/>
        <v>36</v>
      </c>
      <c r="J18" s="24">
        <f t="shared" si="2"/>
        <v>205.20000000000002</v>
      </c>
      <c r="K18" s="24">
        <f t="shared" si="6"/>
        <v>995.2</v>
      </c>
      <c r="L18" s="24">
        <f t="shared" si="7"/>
        <v>995.2</v>
      </c>
      <c r="M18" s="28">
        <f t="shared" si="8"/>
        <v>100</v>
      </c>
      <c r="N18" s="24">
        <f t="shared" si="9"/>
        <v>0</v>
      </c>
      <c r="O18" s="24">
        <v>0</v>
      </c>
      <c r="P18" s="24">
        <f t="shared" si="10"/>
        <v>1095.2</v>
      </c>
      <c r="Q18" s="29" t="s">
        <v>22</v>
      </c>
      <c r="R18" s="59" t="s">
        <v>128</v>
      </c>
      <c r="S18" s="68" t="str">
        <f>R2</f>
        <v>062019</v>
      </c>
      <c r="T18" s="81"/>
      <c r="U18" s="82">
        <v>3.7</v>
      </c>
      <c r="V18" s="83">
        <v>4.2</v>
      </c>
      <c r="W18" s="82">
        <v>5.7</v>
      </c>
      <c r="X18" s="82">
        <v>50</v>
      </c>
      <c r="Y18" s="82">
        <f t="shared" si="11"/>
        <v>100</v>
      </c>
      <c r="Z18" s="22"/>
      <c r="AA18" s="31"/>
    </row>
    <row r="19" spans="1:27">
      <c r="A19" s="66" t="s">
        <v>116</v>
      </c>
      <c r="B19" s="63" t="s">
        <v>40</v>
      </c>
      <c r="C19" s="23">
        <v>1470</v>
      </c>
      <c r="D19" s="23">
        <v>1413</v>
      </c>
      <c r="E19" s="23">
        <f t="shared" si="3"/>
        <v>57</v>
      </c>
      <c r="F19" s="24">
        <f t="shared" si="0"/>
        <v>210.9</v>
      </c>
      <c r="G19" s="25">
        <f t="shared" si="1"/>
        <v>0</v>
      </c>
      <c r="H19" s="26">
        <f t="shared" si="4"/>
        <v>0</v>
      </c>
      <c r="I19" s="27">
        <f t="shared" si="5"/>
        <v>0</v>
      </c>
      <c r="J19" s="24">
        <f t="shared" si="2"/>
        <v>0</v>
      </c>
      <c r="K19" s="24">
        <f t="shared" si="6"/>
        <v>210.9</v>
      </c>
      <c r="L19" s="24">
        <f t="shared" si="7"/>
        <v>210.9</v>
      </c>
      <c r="M19" s="28">
        <f t="shared" si="8"/>
        <v>100</v>
      </c>
      <c r="N19" s="24">
        <f t="shared" si="9"/>
        <v>0</v>
      </c>
      <c r="O19" s="24">
        <v>0</v>
      </c>
      <c r="P19" s="24">
        <f t="shared" si="10"/>
        <v>310.89999999999998</v>
      </c>
      <c r="Q19" s="29" t="s">
        <v>22</v>
      </c>
      <c r="R19" s="59" t="s">
        <v>129</v>
      </c>
      <c r="S19" s="68" t="str">
        <f>R2</f>
        <v>062019</v>
      </c>
      <c r="T19" s="81"/>
      <c r="U19" s="82">
        <v>3.7</v>
      </c>
      <c r="V19" s="83">
        <v>4.2</v>
      </c>
      <c r="W19" s="82">
        <v>5.7</v>
      </c>
      <c r="X19" s="82">
        <v>50</v>
      </c>
      <c r="Y19" s="82">
        <f t="shared" si="11"/>
        <v>100</v>
      </c>
      <c r="Z19" s="22"/>
      <c r="AA19" s="2"/>
    </row>
    <row r="20" spans="1:27">
      <c r="A20" s="66" t="s">
        <v>90</v>
      </c>
      <c r="B20" s="63" t="s">
        <v>41</v>
      </c>
      <c r="C20" s="23">
        <v>3600</v>
      </c>
      <c r="D20" s="23">
        <v>3529</v>
      </c>
      <c r="E20" s="23">
        <f t="shared" si="3"/>
        <v>71</v>
      </c>
      <c r="F20" s="24">
        <f t="shared" si="0"/>
        <v>262.7</v>
      </c>
      <c r="G20" s="25">
        <f t="shared" si="1"/>
        <v>0</v>
      </c>
      <c r="H20" s="26">
        <f t="shared" si="4"/>
        <v>0</v>
      </c>
      <c r="I20" s="27">
        <f t="shared" si="5"/>
        <v>0</v>
      </c>
      <c r="J20" s="24">
        <f t="shared" si="2"/>
        <v>0</v>
      </c>
      <c r="K20" s="24">
        <f t="shared" si="6"/>
        <v>262.7</v>
      </c>
      <c r="L20" s="24">
        <f t="shared" si="7"/>
        <v>262.7</v>
      </c>
      <c r="M20" s="28">
        <f t="shared" si="8"/>
        <v>100</v>
      </c>
      <c r="N20" s="24">
        <f t="shared" si="9"/>
        <v>0</v>
      </c>
      <c r="O20" s="24">
        <v>0</v>
      </c>
      <c r="P20" s="24">
        <f t="shared" si="10"/>
        <v>362.7</v>
      </c>
      <c r="Q20" s="29" t="s">
        <v>22</v>
      </c>
      <c r="R20" s="59" t="s">
        <v>130</v>
      </c>
      <c r="S20" s="68" t="str">
        <f>R2</f>
        <v>062019</v>
      </c>
      <c r="T20" s="81"/>
      <c r="U20" s="82">
        <v>3.7</v>
      </c>
      <c r="V20" s="83">
        <v>4.2</v>
      </c>
      <c r="W20" s="82">
        <v>5.7</v>
      </c>
      <c r="X20" s="82">
        <v>50</v>
      </c>
      <c r="Y20" s="82">
        <f t="shared" si="11"/>
        <v>100</v>
      </c>
      <c r="Z20" s="22"/>
      <c r="AA20" s="2"/>
    </row>
    <row r="21" spans="1:27">
      <c r="A21" s="66" t="s">
        <v>170</v>
      </c>
      <c r="B21" s="63" t="s">
        <v>42</v>
      </c>
      <c r="C21" s="23">
        <v>2</v>
      </c>
      <c r="D21" s="23">
        <v>2</v>
      </c>
      <c r="E21" s="23">
        <f t="shared" si="3"/>
        <v>0</v>
      </c>
      <c r="F21" s="24">
        <f t="shared" si="0"/>
        <v>0</v>
      </c>
      <c r="G21" s="25">
        <f t="shared" si="1"/>
        <v>0</v>
      </c>
      <c r="H21" s="26">
        <f t="shared" si="4"/>
        <v>0</v>
      </c>
      <c r="I21" s="27">
        <f t="shared" si="5"/>
        <v>0</v>
      </c>
      <c r="J21" s="24">
        <f t="shared" si="2"/>
        <v>0</v>
      </c>
      <c r="K21" s="24">
        <f t="shared" si="6"/>
        <v>0</v>
      </c>
      <c r="L21" s="24">
        <f t="shared" si="7"/>
        <v>0</v>
      </c>
      <c r="M21" s="28">
        <f t="shared" si="8"/>
        <v>100</v>
      </c>
      <c r="N21" s="24">
        <f t="shared" si="9"/>
        <v>100</v>
      </c>
      <c r="O21" s="24">
        <v>0</v>
      </c>
      <c r="P21" s="24">
        <f t="shared" si="10"/>
        <v>100</v>
      </c>
      <c r="Q21" s="29" t="s">
        <v>22</v>
      </c>
      <c r="R21" s="59" t="s">
        <v>131</v>
      </c>
      <c r="S21" s="68" t="str">
        <f>R2</f>
        <v>062019</v>
      </c>
      <c r="T21" s="81"/>
      <c r="U21" s="82">
        <v>3.7</v>
      </c>
      <c r="V21" s="83">
        <v>4.2</v>
      </c>
      <c r="W21" s="82">
        <v>5.7</v>
      </c>
      <c r="X21" s="82">
        <v>50</v>
      </c>
      <c r="Y21" s="82">
        <f t="shared" si="11"/>
        <v>100</v>
      </c>
      <c r="Z21" s="22"/>
      <c r="AA21" s="2"/>
    </row>
    <row r="22" spans="1:27">
      <c r="A22" s="66" t="s">
        <v>91</v>
      </c>
      <c r="B22" s="63" t="s">
        <v>43</v>
      </c>
      <c r="C22" s="23">
        <v>1464</v>
      </c>
      <c r="D22" s="23">
        <v>1463</v>
      </c>
      <c r="E22" s="23">
        <f t="shared" si="3"/>
        <v>1</v>
      </c>
      <c r="F22" s="24">
        <f t="shared" si="0"/>
        <v>3.7</v>
      </c>
      <c r="G22" s="25">
        <f t="shared" si="1"/>
        <v>0</v>
      </c>
      <c r="H22" s="26">
        <f t="shared" si="4"/>
        <v>0</v>
      </c>
      <c r="I22" s="27">
        <f t="shared" si="5"/>
        <v>0</v>
      </c>
      <c r="J22" s="24">
        <f t="shared" si="2"/>
        <v>0</v>
      </c>
      <c r="K22" s="24">
        <f t="shared" si="6"/>
        <v>3.7</v>
      </c>
      <c r="L22" s="24">
        <f t="shared" si="7"/>
        <v>3.7</v>
      </c>
      <c r="M22" s="28">
        <f t="shared" si="8"/>
        <v>100</v>
      </c>
      <c r="N22" s="24">
        <f t="shared" si="9"/>
        <v>0</v>
      </c>
      <c r="O22" s="24">
        <v>0</v>
      </c>
      <c r="P22" s="24">
        <f t="shared" si="10"/>
        <v>103.7</v>
      </c>
      <c r="Q22" s="29" t="s">
        <v>22</v>
      </c>
      <c r="R22" s="59" t="s">
        <v>132</v>
      </c>
      <c r="S22" s="68" t="str">
        <f>R2</f>
        <v>062019</v>
      </c>
      <c r="T22" s="81"/>
      <c r="U22" s="82">
        <v>3.7</v>
      </c>
      <c r="V22" s="83">
        <v>4.2</v>
      </c>
      <c r="W22" s="82">
        <v>5.7</v>
      </c>
      <c r="X22" s="82">
        <v>50</v>
      </c>
      <c r="Y22" s="82">
        <f t="shared" si="11"/>
        <v>100</v>
      </c>
      <c r="Z22" s="22"/>
      <c r="AA22" s="2"/>
    </row>
    <row r="23" spans="1:27">
      <c r="A23" s="66" t="s">
        <v>171</v>
      </c>
      <c r="B23" s="63" t="s">
        <v>44</v>
      </c>
      <c r="C23" s="23">
        <v>864</v>
      </c>
      <c r="D23" s="23">
        <v>864</v>
      </c>
      <c r="E23" s="23">
        <f t="shared" si="3"/>
        <v>0</v>
      </c>
      <c r="F23" s="24">
        <f t="shared" si="0"/>
        <v>0</v>
      </c>
      <c r="G23" s="25">
        <f t="shared" si="1"/>
        <v>0</v>
      </c>
      <c r="H23" s="26">
        <f t="shared" si="4"/>
        <v>0</v>
      </c>
      <c r="I23" s="27">
        <f t="shared" si="5"/>
        <v>0</v>
      </c>
      <c r="J23" s="24">
        <f t="shared" si="2"/>
        <v>0</v>
      </c>
      <c r="K23" s="24">
        <f t="shared" si="6"/>
        <v>0</v>
      </c>
      <c r="L23" s="24">
        <f t="shared" si="7"/>
        <v>0</v>
      </c>
      <c r="M23" s="28">
        <f t="shared" si="8"/>
        <v>100</v>
      </c>
      <c r="N23" s="24">
        <f t="shared" si="9"/>
        <v>100</v>
      </c>
      <c r="O23" s="24">
        <v>0</v>
      </c>
      <c r="P23" s="24">
        <f t="shared" si="10"/>
        <v>100</v>
      </c>
      <c r="Q23" s="29" t="s">
        <v>22</v>
      </c>
      <c r="R23" s="59" t="s">
        <v>133</v>
      </c>
      <c r="S23" s="68" t="str">
        <f>R2</f>
        <v>062019</v>
      </c>
      <c r="T23" s="81"/>
      <c r="U23" s="82">
        <v>3.7</v>
      </c>
      <c r="V23" s="83">
        <v>4.2</v>
      </c>
      <c r="W23" s="82">
        <v>5.7</v>
      </c>
      <c r="X23" s="82">
        <v>50</v>
      </c>
      <c r="Y23" s="82">
        <f t="shared" si="11"/>
        <v>100</v>
      </c>
      <c r="Z23" s="22"/>
      <c r="AA23" s="2"/>
    </row>
    <row r="24" spans="1:27">
      <c r="A24" s="66" t="s">
        <v>92</v>
      </c>
      <c r="B24" s="63" t="s">
        <v>45</v>
      </c>
      <c r="C24" s="23">
        <v>904</v>
      </c>
      <c r="D24" s="23">
        <v>904</v>
      </c>
      <c r="E24" s="23">
        <f t="shared" si="3"/>
        <v>0</v>
      </c>
      <c r="F24" s="24">
        <f t="shared" si="0"/>
        <v>0</v>
      </c>
      <c r="G24" s="25">
        <f t="shared" si="1"/>
        <v>0</v>
      </c>
      <c r="H24" s="26">
        <f t="shared" si="4"/>
        <v>0</v>
      </c>
      <c r="I24" s="27">
        <f t="shared" si="5"/>
        <v>0</v>
      </c>
      <c r="J24" s="24">
        <f t="shared" si="2"/>
        <v>0</v>
      </c>
      <c r="K24" s="24">
        <f t="shared" si="6"/>
        <v>0</v>
      </c>
      <c r="L24" s="24">
        <f t="shared" si="7"/>
        <v>0</v>
      </c>
      <c r="M24" s="28">
        <f t="shared" si="8"/>
        <v>100</v>
      </c>
      <c r="N24" s="24">
        <f t="shared" si="9"/>
        <v>100</v>
      </c>
      <c r="O24" s="24">
        <v>0</v>
      </c>
      <c r="P24" s="24">
        <f t="shared" si="10"/>
        <v>100</v>
      </c>
      <c r="Q24" s="29" t="s">
        <v>22</v>
      </c>
      <c r="R24" s="59" t="s">
        <v>134</v>
      </c>
      <c r="S24" s="68" t="str">
        <f>R2</f>
        <v>062019</v>
      </c>
      <c r="T24" s="81"/>
      <c r="U24" s="82">
        <v>3.7</v>
      </c>
      <c r="V24" s="83">
        <v>4.2</v>
      </c>
      <c r="W24" s="82">
        <v>5.7</v>
      </c>
      <c r="X24" s="82">
        <v>50</v>
      </c>
      <c r="Y24" s="82">
        <f t="shared" si="11"/>
        <v>100</v>
      </c>
      <c r="Z24" s="22"/>
      <c r="AA24" s="2"/>
    </row>
    <row r="25" spans="1:27">
      <c r="A25" s="66" t="s">
        <v>93</v>
      </c>
      <c r="B25" s="63" t="s">
        <v>46</v>
      </c>
      <c r="C25" s="23">
        <v>402</v>
      </c>
      <c r="D25" s="23">
        <v>379</v>
      </c>
      <c r="E25" s="23">
        <f t="shared" si="3"/>
        <v>23</v>
      </c>
      <c r="F25" s="24">
        <f t="shared" si="0"/>
        <v>85.100000000000009</v>
      </c>
      <c r="G25" s="25">
        <f t="shared" si="1"/>
        <v>0</v>
      </c>
      <c r="H25" s="26">
        <f t="shared" si="4"/>
        <v>0</v>
      </c>
      <c r="I25" s="27">
        <f t="shared" si="5"/>
        <v>0</v>
      </c>
      <c r="J25" s="24">
        <f t="shared" si="2"/>
        <v>0</v>
      </c>
      <c r="K25" s="24">
        <f t="shared" si="6"/>
        <v>85.100000000000009</v>
      </c>
      <c r="L25" s="24">
        <f t="shared" si="7"/>
        <v>85.100000000000009</v>
      </c>
      <c r="M25" s="28">
        <f t="shared" si="8"/>
        <v>100</v>
      </c>
      <c r="N25" s="24">
        <f t="shared" si="9"/>
        <v>0</v>
      </c>
      <c r="O25" s="24">
        <v>0</v>
      </c>
      <c r="P25" s="24">
        <f t="shared" si="10"/>
        <v>185.10000000000002</v>
      </c>
      <c r="Q25" s="29" t="s">
        <v>22</v>
      </c>
      <c r="R25" s="59" t="s">
        <v>135</v>
      </c>
      <c r="S25" s="68" t="str">
        <f>R2</f>
        <v>062019</v>
      </c>
      <c r="T25" s="81"/>
      <c r="U25" s="82">
        <v>3.7</v>
      </c>
      <c r="V25" s="83">
        <v>4.2</v>
      </c>
      <c r="W25" s="82">
        <v>5.7</v>
      </c>
      <c r="X25" s="82">
        <v>50</v>
      </c>
      <c r="Y25" s="82">
        <f t="shared" si="11"/>
        <v>100</v>
      </c>
      <c r="Z25" s="22"/>
      <c r="AA25" s="2"/>
    </row>
    <row r="26" spans="1:27">
      <c r="A26" s="66" t="s">
        <v>94</v>
      </c>
      <c r="B26" s="63" t="s">
        <v>47</v>
      </c>
      <c r="C26" s="23">
        <v>1276</v>
      </c>
      <c r="D26" s="23">
        <v>1276</v>
      </c>
      <c r="E26" s="23">
        <f t="shared" si="3"/>
        <v>0</v>
      </c>
      <c r="F26" s="24">
        <f t="shared" si="0"/>
        <v>0</v>
      </c>
      <c r="G26" s="25">
        <f t="shared" si="1"/>
        <v>0</v>
      </c>
      <c r="H26" s="26">
        <f t="shared" si="4"/>
        <v>0</v>
      </c>
      <c r="I26" s="27">
        <f t="shared" si="5"/>
        <v>0</v>
      </c>
      <c r="J26" s="24">
        <f t="shared" si="2"/>
        <v>0</v>
      </c>
      <c r="K26" s="24">
        <f t="shared" si="6"/>
        <v>0</v>
      </c>
      <c r="L26" s="24">
        <f t="shared" si="7"/>
        <v>0</v>
      </c>
      <c r="M26" s="28">
        <f t="shared" si="8"/>
        <v>100</v>
      </c>
      <c r="N26" s="24">
        <f t="shared" si="9"/>
        <v>100</v>
      </c>
      <c r="O26" s="24">
        <v>0</v>
      </c>
      <c r="P26" s="24">
        <f t="shared" si="10"/>
        <v>100</v>
      </c>
      <c r="Q26" s="29" t="s">
        <v>22</v>
      </c>
      <c r="R26" s="59" t="s">
        <v>136</v>
      </c>
      <c r="S26" s="68" t="str">
        <f>R2</f>
        <v>062019</v>
      </c>
      <c r="T26" s="81"/>
      <c r="U26" s="82">
        <v>3.7</v>
      </c>
      <c r="V26" s="83">
        <v>4.2</v>
      </c>
      <c r="W26" s="82">
        <v>5.7</v>
      </c>
      <c r="X26" s="82">
        <v>50</v>
      </c>
      <c r="Y26" s="82">
        <f t="shared" si="11"/>
        <v>100</v>
      </c>
      <c r="Z26" s="22"/>
      <c r="AA26" s="2"/>
    </row>
    <row r="27" spans="1:27">
      <c r="A27" s="66" t="s">
        <v>95</v>
      </c>
      <c r="B27" s="63" t="s">
        <v>48</v>
      </c>
      <c r="C27" s="23">
        <v>4710</v>
      </c>
      <c r="D27" s="23">
        <v>4479</v>
      </c>
      <c r="E27" s="23">
        <f>IF((C27&gt;D27),(C27-D27),(0))/1</f>
        <v>231</v>
      </c>
      <c r="F27" s="24">
        <f t="shared" si="0"/>
        <v>370</v>
      </c>
      <c r="G27" s="25">
        <f t="shared" si="1"/>
        <v>131</v>
      </c>
      <c r="H27" s="26">
        <f t="shared" si="4"/>
        <v>420</v>
      </c>
      <c r="I27" s="27">
        <f t="shared" si="5"/>
        <v>31</v>
      </c>
      <c r="J27" s="24">
        <f t="shared" si="2"/>
        <v>176.70000000000002</v>
      </c>
      <c r="K27" s="24">
        <f>(F27+H27+J27)*1</f>
        <v>966.7</v>
      </c>
      <c r="L27" s="24">
        <f t="shared" si="7"/>
        <v>966.7</v>
      </c>
      <c r="M27" s="28">
        <f t="shared" si="8"/>
        <v>100</v>
      </c>
      <c r="N27" s="24">
        <f t="shared" si="9"/>
        <v>0</v>
      </c>
      <c r="O27" s="24">
        <v>0</v>
      </c>
      <c r="P27" s="24">
        <f t="shared" si="10"/>
        <v>1066.7</v>
      </c>
      <c r="Q27" s="29" t="s">
        <v>22</v>
      </c>
      <c r="R27" s="59" t="s">
        <v>137</v>
      </c>
      <c r="S27" s="68" t="str">
        <f>R2</f>
        <v>062019</v>
      </c>
      <c r="T27" s="81"/>
      <c r="U27" s="82">
        <v>3.7</v>
      </c>
      <c r="V27" s="83">
        <v>4.2</v>
      </c>
      <c r="W27" s="82">
        <v>5.7</v>
      </c>
      <c r="X27" s="82">
        <v>50</v>
      </c>
      <c r="Y27" s="82">
        <f t="shared" si="11"/>
        <v>100</v>
      </c>
      <c r="Z27" s="22"/>
      <c r="AA27" s="2"/>
    </row>
    <row r="28" spans="1:27">
      <c r="A28" s="66" t="s">
        <v>84</v>
      </c>
      <c r="B28" s="63" t="s">
        <v>49</v>
      </c>
      <c r="C28" s="23">
        <v>1452</v>
      </c>
      <c r="D28" s="23">
        <v>1452</v>
      </c>
      <c r="E28" s="23">
        <f t="shared" si="3"/>
        <v>0</v>
      </c>
      <c r="F28" s="24">
        <f t="shared" si="0"/>
        <v>0</v>
      </c>
      <c r="G28" s="25">
        <f t="shared" si="1"/>
        <v>0</v>
      </c>
      <c r="H28" s="26">
        <f t="shared" si="4"/>
        <v>0</v>
      </c>
      <c r="I28" s="27">
        <f t="shared" si="5"/>
        <v>0</v>
      </c>
      <c r="J28" s="24">
        <f t="shared" si="2"/>
        <v>0</v>
      </c>
      <c r="K28" s="24">
        <f t="shared" si="6"/>
        <v>0</v>
      </c>
      <c r="L28" s="24">
        <f t="shared" si="7"/>
        <v>0</v>
      </c>
      <c r="M28" s="28">
        <f t="shared" si="8"/>
        <v>100</v>
      </c>
      <c r="N28" s="24">
        <f t="shared" si="9"/>
        <v>100</v>
      </c>
      <c r="O28" s="24">
        <v>0</v>
      </c>
      <c r="P28" s="24">
        <f t="shared" si="10"/>
        <v>100</v>
      </c>
      <c r="Q28" s="29" t="s">
        <v>22</v>
      </c>
      <c r="R28" s="59" t="s">
        <v>138</v>
      </c>
      <c r="S28" s="68" t="str">
        <f>R2</f>
        <v>062019</v>
      </c>
      <c r="T28" s="81"/>
      <c r="U28" s="82">
        <v>3.7</v>
      </c>
      <c r="V28" s="83">
        <v>4.2</v>
      </c>
      <c r="W28" s="82">
        <v>5.7</v>
      </c>
      <c r="X28" s="82">
        <v>50</v>
      </c>
      <c r="Y28" s="82">
        <f t="shared" si="11"/>
        <v>100</v>
      </c>
      <c r="Z28" s="22"/>
      <c r="AA28" s="2"/>
    </row>
    <row r="29" spans="1:27">
      <c r="A29" s="66" t="s">
        <v>96</v>
      </c>
      <c r="B29" s="63" t="s">
        <v>50</v>
      </c>
      <c r="C29" s="30">
        <v>4836</v>
      </c>
      <c r="D29" s="30">
        <v>4831</v>
      </c>
      <c r="E29" s="23">
        <f t="shared" si="3"/>
        <v>5</v>
      </c>
      <c r="F29" s="24">
        <f t="shared" si="0"/>
        <v>18.5</v>
      </c>
      <c r="G29" s="25">
        <f t="shared" si="1"/>
        <v>0</v>
      </c>
      <c r="H29" s="26">
        <f t="shared" si="4"/>
        <v>0</v>
      </c>
      <c r="I29" s="27">
        <f t="shared" si="5"/>
        <v>0</v>
      </c>
      <c r="J29" s="24">
        <f t="shared" si="2"/>
        <v>0</v>
      </c>
      <c r="K29" s="24">
        <f t="shared" si="6"/>
        <v>18.5</v>
      </c>
      <c r="L29" s="24">
        <f t="shared" si="7"/>
        <v>18.5</v>
      </c>
      <c r="M29" s="28">
        <f t="shared" si="8"/>
        <v>100</v>
      </c>
      <c r="N29" s="24">
        <f t="shared" si="9"/>
        <v>0</v>
      </c>
      <c r="O29" s="24">
        <v>0</v>
      </c>
      <c r="P29" s="24">
        <f t="shared" si="10"/>
        <v>118.5</v>
      </c>
      <c r="Q29" s="29" t="s">
        <v>22</v>
      </c>
      <c r="R29" s="59" t="s">
        <v>139</v>
      </c>
      <c r="S29" s="68" t="str">
        <f>R2</f>
        <v>062019</v>
      </c>
      <c r="T29" s="81"/>
      <c r="U29" s="82">
        <v>3.7</v>
      </c>
      <c r="V29" s="83">
        <v>4.2</v>
      </c>
      <c r="W29" s="82">
        <v>5.7</v>
      </c>
      <c r="X29" s="82">
        <v>50</v>
      </c>
      <c r="Y29" s="82">
        <f t="shared" si="11"/>
        <v>100</v>
      </c>
      <c r="Z29" s="22"/>
      <c r="AA29" s="2"/>
    </row>
    <row r="30" spans="1:27">
      <c r="A30" s="66" t="s">
        <v>84</v>
      </c>
      <c r="B30" s="63" t="s">
        <v>51</v>
      </c>
      <c r="C30" s="23">
        <v>7139</v>
      </c>
      <c r="D30" s="23">
        <v>7058</v>
      </c>
      <c r="E30" s="23">
        <f t="shared" si="3"/>
        <v>81</v>
      </c>
      <c r="F30" s="24">
        <f t="shared" si="0"/>
        <v>299.7</v>
      </c>
      <c r="G30" s="25">
        <f t="shared" si="1"/>
        <v>0</v>
      </c>
      <c r="H30" s="26">
        <f t="shared" si="4"/>
        <v>0</v>
      </c>
      <c r="I30" s="27">
        <f t="shared" si="5"/>
        <v>0</v>
      </c>
      <c r="J30" s="24">
        <f t="shared" si="2"/>
        <v>0</v>
      </c>
      <c r="K30" s="24">
        <f t="shared" si="6"/>
        <v>299.7</v>
      </c>
      <c r="L30" s="24">
        <f t="shared" si="7"/>
        <v>299.7</v>
      </c>
      <c r="M30" s="28">
        <f t="shared" si="8"/>
        <v>100</v>
      </c>
      <c r="N30" s="24">
        <f t="shared" si="9"/>
        <v>0</v>
      </c>
      <c r="O30" s="24">
        <v>0</v>
      </c>
      <c r="P30" s="24">
        <f t="shared" si="10"/>
        <v>399.7</v>
      </c>
      <c r="Q30" s="29" t="s">
        <v>22</v>
      </c>
      <c r="R30" s="59" t="s">
        <v>140</v>
      </c>
      <c r="S30" s="68" t="str">
        <f>R2</f>
        <v>062019</v>
      </c>
      <c r="T30" s="81"/>
      <c r="U30" s="82">
        <v>3.7</v>
      </c>
      <c r="V30" s="83">
        <v>4.2</v>
      </c>
      <c r="W30" s="82">
        <v>5.7</v>
      </c>
      <c r="X30" s="82">
        <v>50</v>
      </c>
      <c r="Y30" s="82">
        <f t="shared" si="11"/>
        <v>100</v>
      </c>
      <c r="Z30" s="22"/>
      <c r="AA30" s="2"/>
    </row>
    <row r="31" spans="1:27">
      <c r="A31" s="66" t="s">
        <v>97</v>
      </c>
      <c r="B31" s="63" t="s">
        <v>52</v>
      </c>
      <c r="C31" s="23">
        <v>7794</v>
      </c>
      <c r="D31" s="23">
        <v>7649</v>
      </c>
      <c r="E31" s="23">
        <f>IF((C31&gt;D31),(C31-D31),(0))/1</f>
        <v>145</v>
      </c>
      <c r="F31" s="24">
        <f t="shared" si="0"/>
        <v>370</v>
      </c>
      <c r="G31" s="25">
        <f t="shared" si="1"/>
        <v>45</v>
      </c>
      <c r="H31" s="26">
        <f t="shared" si="4"/>
        <v>189</v>
      </c>
      <c r="I31" s="27">
        <f t="shared" si="5"/>
        <v>0</v>
      </c>
      <c r="J31" s="24">
        <f t="shared" si="2"/>
        <v>0</v>
      </c>
      <c r="K31" s="24">
        <f>(F31+H31+J31)*1</f>
        <v>559</v>
      </c>
      <c r="L31" s="24">
        <f t="shared" si="7"/>
        <v>559</v>
      </c>
      <c r="M31" s="28">
        <f t="shared" si="8"/>
        <v>100</v>
      </c>
      <c r="N31" s="24">
        <f t="shared" si="9"/>
        <v>0</v>
      </c>
      <c r="O31" s="24">
        <v>0</v>
      </c>
      <c r="P31" s="24">
        <f t="shared" si="10"/>
        <v>659</v>
      </c>
      <c r="Q31" s="29" t="s">
        <v>22</v>
      </c>
      <c r="R31" s="59" t="s">
        <v>141</v>
      </c>
      <c r="S31" s="68" t="str">
        <f>R2</f>
        <v>062019</v>
      </c>
      <c r="T31" s="81"/>
      <c r="U31" s="82">
        <v>3.7</v>
      </c>
      <c r="V31" s="83">
        <v>4.2</v>
      </c>
      <c r="W31" s="82">
        <v>5.7</v>
      </c>
      <c r="X31" s="82">
        <v>50</v>
      </c>
      <c r="Y31" s="82">
        <f t="shared" si="11"/>
        <v>100</v>
      </c>
      <c r="Z31" s="22"/>
      <c r="AA31" s="2"/>
    </row>
    <row r="32" spans="1:27">
      <c r="A32" s="66" t="s">
        <v>98</v>
      </c>
      <c r="B32" s="63" t="s">
        <v>53</v>
      </c>
      <c r="C32" s="23">
        <v>8159</v>
      </c>
      <c r="D32" s="23">
        <v>7881</v>
      </c>
      <c r="E32" s="23">
        <f t="shared" ref="E32:E51" si="12">IF((C32&gt;D32),(C32-D32),(0))/1</f>
        <v>278</v>
      </c>
      <c r="F32" s="24">
        <f t="shared" ref="F32:F51" si="13">IF((E32&gt;100),(100*U32), (E32*U32))</f>
        <v>370</v>
      </c>
      <c r="G32" s="25">
        <f t="shared" ref="G32:G51" si="14">IF((E32&gt;100),(E32-100),(0))</f>
        <v>178</v>
      </c>
      <c r="H32" s="26">
        <f t="shared" ref="H32:H51" si="15">IF((G32&gt;100),(100*V32),(G32*V32))</f>
        <v>420</v>
      </c>
      <c r="I32" s="27">
        <f t="shared" ref="I32:I51" si="16">IF((G32&gt;100),(G32-100),(0))</f>
        <v>78</v>
      </c>
      <c r="J32" s="24">
        <f t="shared" ref="J32:J51" si="17">IF((I32&gt;0),(I32*W32),(0))</f>
        <v>444.6</v>
      </c>
      <c r="K32" s="24">
        <f t="shared" ref="K32:K51" si="18">(F32+H32+J32)*1</f>
        <v>1234.5999999999999</v>
      </c>
      <c r="L32" s="24">
        <f t="shared" ref="L32:L51" si="19">K32</f>
        <v>1234.5999999999999</v>
      </c>
      <c r="M32" s="28">
        <f t="shared" ref="M32:M54" si="20">IF((Y32&gt;0),Y32,130)</f>
        <v>100</v>
      </c>
      <c r="N32" s="24">
        <f t="shared" ref="N32:N51" si="21">IF((E32&gt;0),0,(Y32))</f>
        <v>0</v>
      </c>
      <c r="O32" s="24">
        <v>0</v>
      </c>
      <c r="P32" s="24">
        <f t="shared" ref="P32:P54" si="22">IF((L32&gt;0),(L32+M32+O32),(M32)+(O32))</f>
        <v>1334.6</v>
      </c>
      <c r="Q32" s="29" t="s">
        <v>22</v>
      </c>
      <c r="R32" s="59" t="s">
        <v>142</v>
      </c>
      <c r="S32" s="68" t="str">
        <f>R2</f>
        <v>062019</v>
      </c>
      <c r="T32" s="84"/>
      <c r="U32" s="82">
        <v>3.7</v>
      </c>
      <c r="V32" s="83">
        <v>4.2</v>
      </c>
      <c r="W32" s="82">
        <v>5.7</v>
      </c>
      <c r="X32" s="82">
        <v>50</v>
      </c>
      <c r="Y32" s="82">
        <f t="shared" si="11"/>
        <v>100</v>
      </c>
      <c r="Z32" s="22"/>
    </row>
    <row r="33" spans="1:26">
      <c r="A33" s="66" t="s">
        <v>99</v>
      </c>
      <c r="B33" s="63" t="s">
        <v>54</v>
      </c>
      <c r="C33" s="23">
        <v>7785</v>
      </c>
      <c r="D33" s="23">
        <v>7550</v>
      </c>
      <c r="E33" s="23">
        <f t="shared" si="12"/>
        <v>235</v>
      </c>
      <c r="F33" s="24">
        <f t="shared" si="13"/>
        <v>370</v>
      </c>
      <c r="G33" s="25">
        <f t="shared" si="14"/>
        <v>135</v>
      </c>
      <c r="H33" s="26">
        <f t="shared" si="15"/>
        <v>420</v>
      </c>
      <c r="I33" s="27">
        <f t="shared" si="16"/>
        <v>35</v>
      </c>
      <c r="J33" s="24">
        <f t="shared" si="17"/>
        <v>199.5</v>
      </c>
      <c r="K33" s="24">
        <f t="shared" si="18"/>
        <v>989.5</v>
      </c>
      <c r="L33" s="24">
        <f t="shared" si="19"/>
        <v>989.5</v>
      </c>
      <c r="M33" s="28">
        <f t="shared" si="20"/>
        <v>100</v>
      </c>
      <c r="N33" s="24">
        <f t="shared" si="21"/>
        <v>0</v>
      </c>
      <c r="O33" s="24">
        <v>0</v>
      </c>
      <c r="P33" s="24">
        <f t="shared" si="22"/>
        <v>1089.5</v>
      </c>
      <c r="Q33" s="29" t="s">
        <v>22</v>
      </c>
      <c r="R33" s="59" t="s">
        <v>143</v>
      </c>
      <c r="S33" s="68" t="str">
        <f>R2</f>
        <v>062019</v>
      </c>
      <c r="T33" s="84"/>
      <c r="U33" s="82">
        <v>3.7</v>
      </c>
      <c r="V33" s="83">
        <v>4.2</v>
      </c>
      <c r="W33" s="82">
        <v>5.7</v>
      </c>
      <c r="X33" s="82">
        <v>50</v>
      </c>
      <c r="Y33" s="82">
        <f t="shared" si="11"/>
        <v>100</v>
      </c>
      <c r="Z33" s="22"/>
    </row>
    <row r="34" spans="1:26">
      <c r="A34" s="66" t="s">
        <v>100</v>
      </c>
      <c r="B34" s="63" t="s">
        <v>55</v>
      </c>
      <c r="C34" s="23">
        <v>2107</v>
      </c>
      <c r="D34" s="23">
        <v>2085</v>
      </c>
      <c r="E34" s="23">
        <f t="shared" si="12"/>
        <v>22</v>
      </c>
      <c r="F34" s="24">
        <f t="shared" si="13"/>
        <v>81.400000000000006</v>
      </c>
      <c r="G34" s="25">
        <f t="shared" si="14"/>
        <v>0</v>
      </c>
      <c r="H34" s="26">
        <f t="shared" si="15"/>
        <v>0</v>
      </c>
      <c r="I34" s="27">
        <f t="shared" si="16"/>
        <v>0</v>
      </c>
      <c r="J34" s="24">
        <f t="shared" si="17"/>
        <v>0</v>
      </c>
      <c r="K34" s="24">
        <f t="shared" si="18"/>
        <v>81.400000000000006</v>
      </c>
      <c r="L34" s="24">
        <f t="shared" si="19"/>
        <v>81.400000000000006</v>
      </c>
      <c r="M34" s="28">
        <f t="shared" si="20"/>
        <v>100</v>
      </c>
      <c r="N34" s="24">
        <f t="shared" si="21"/>
        <v>0</v>
      </c>
      <c r="O34" s="24">
        <v>0</v>
      </c>
      <c r="P34" s="24">
        <f t="shared" si="22"/>
        <v>181.4</v>
      </c>
      <c r="Q34" s="29" t="s">
        <v>22</v>
      </c>
      <c r="R34" s="59" t="s">
        <v>144</v>
      </c>
      <c r="S34" s="68" t="str">
        <f>R2</f>
        <v>062019</v>
      </c>
      <c r="T34" s="84"/>
      <c r="U34" s="82">
        <v>3.7</v>
      </c>
      <c r="V34" s="83">
        <v>4.2</v>
      </c>
      <c r="W34" s="82">
        <v>5.7</v>
      </c>
      <c r="X34" s="82">
        <v>50</v>
      </c>
      <c r="Y34" s="82">
        <f t="shared" si="11"/>
        <v>100</v>
      </c>
      <c r="Z34" s="22"/>
    </row>
    <row r="35" spans="1:26">
      <c r="A35" s="66" t="s">
        <v>101</v>
      </c>
      <c r="B35" s="63" t="s">
        <v>56</v>
      </c>
      <c r="C35" s="23">
        <v>6251</v>
      </c>
      <c r="D35" s="23">
        <v>6099</v>
      </c>
      <c r="E35" s="23">
        <f>IF((C35&gt;D35),(C35-D35),(0))/1</f>
        <v>152</v>
      </c>
      <c r="F35" s="24">
        <f t="shared" si="13"/>
        <v>370</v>
      </c>
      <c r="G35" s="25">
        <f t="shared" si="14"/>
        <v>52</v>
      </c>
      <c r="H35" s="26">
        <f t="shared" si="15"/>
        <v>218.4</v>
      </c>
      <c r="I35" s="27">
        <f t="shared" si="16"/>
        <v>0</v>
      </c>
      <c r="J35" s="24">
        <f t="shared" si="17"/>
        <v>0</v>
      </c>
      <c r="K35" s="24">
        <f>(F35+H35+J35)*1</f>
        <v>588.4</v>
      </c>
      <c r="L35" s="24">
        <f t="shared" si="19"/>
        <v>588.4</v>
      </c>
      <c r="M35" s="28">
        <f t="shared" si="20"/>
        <v>100</v>
      </c>
      <c r="N35" s="24">
        <f t="shared" si="21"/>
        <v>0</v>
      </c>
      <c r="O35" s="24">
        <v>0</v>
      </c>
      <c r="P35" s="24">
        <f t="shared" si="22"/>
        <v>688.4</v>
      </c>
      <c r="Q35" s="29" t="s">
        <v>22</v>
      </c>
      <c r="R35" s="59" t="s">
        <v>145</v>
      </c>
      <c r="S35" s="68" t="str">
        <f>R2</f>
        <v>062019</v>
      </c>
      <c r="T35" s="84"/>
      <c r="U35" s="82">
        <v>3.7</v>
      </c>
      <c r="V35" s="83">
        <v>4.2</v>
      </c>
      <c r="W35" s="82">
        <v>5.7</v>
      </c>
      <c r="X35" s="82">
        <v>50</v>
      </c>
      <c r="Y35" s="82">
        <f t="shared" si="11"/>
        <v>100</v>
      </c>
      <c r="Z35" s="22"/>
    </row>
    <row r="36" spans="1:26" ht="15.75" customHeight="1">
      <c r="A36" s="66" t="s">
        <v>167</v>
      </c>
      <c r="B36" s="63" t="s">
        <v>57</v>
      </c>
      <c r="C36" s="23">
        <v>3899</v>
      </c>
      <c r="D36" s="23">
        <v>3773</v>
      </c>
      <c r="E36" s="23">
        <f t="shared" si="12"/>
        <v>126</v>
      </c>
      <c r="F36" s="24">
        <f t="shared" si="13"/>
        <v>370</v>
      </c>
      <c r="G36" s="25">
        <f t="shared" si="14"/>
        <v>26</v>
      </c>
      <c r="H36" s="26">
        <f t="shared" si="15"/>
        <v>109.2</v>
      </c>
      <c r="I36" s="27">
        <f t="shared" si="16"/>
        <v>0</v>
      </c>
      <c r="J36" s="24">
        <f t="shared" si="17"/>
        <v>0</v>
      </c>
      <c r="K36" s="24">
        <f t="shared" si="18"/>
        <v>479.2</v>
      </c>
      <c r="L36" s="24">
        <f t="shared" si="19"/>
        <v>479.2</v>
      </c>
      <c r="M36" s="28">
        <f t="shared" si="20"/>
        <v>100</v>
      </c>
      <c r="N36" s="24">
        <f t="shared" si="21"/>
        <v>0</v>
      </c>
      <c r="O36" s="24">
        <v>0</v>
      </c>
      <c r="P36" s="24">
        <f t="shared" si="22"/>
        <v>579.20000000000005</v>
      </c>
      <c r="Q36" s="29" t="s">
        <v>22</v>
      </c>
      <c r="R36" s="59" t="s">
        <v>146</v>
      </c>
      <c r="S36" s="68" t="str">
        <f>R2</f>
        <v>062019</v>
      </c>
      <c r="T36" s="84"/>
      <c r="U36" s="82">
        <v>3.7</v>
      </c>
      <c r="V36" s="83">
        <v>4.2</v>
      </c>
      <c r="W36" s="82">
        <v>5.7</v>
      </c>
      <c r="X36" s="82">
        <v>50</v>
      </c>
      <c r="Y36" s="82">
        <f t="shared" si="11"/>
        <v>100</v>
      </c>
      <c r="Z36" s="22"/>
    </row>
    <row r="37" spans="1:26" ht="15" customHeight="1">
      <c r="A37" s="66" t="s">
        <v>102</v>
      </c>
      <c r="B37" s="63" t="s">
        <v>58</v>
      </c>
      <c r="C37" s="23">
        <v>3139</v>
      </c>
      <c r="D37" s="23">
        <v>3122</v>
      </c>
      <c r="E37" s="23">
        <f t="shared" si="12"/>
        <v>17</v>
      </c>
      <c r="F37" s="24">
        <f t="shared" si="13"/>
        <v>62.900000000000006</v>
      </c>
      <c r="G37" s="25">
        <f t="shared" si="14"/>
        <v>0</v>
      </c>
      <c r="H37" s="26">
        <f t="shared" si="15"/>
        <v>0</v>
      </c>
      <c r="I37" s="27">
        <f t="shared" si="16"/>
        <v>0</v>
      </c>
      <c r="J37" s="24">
        <f t="shared" si="17"/>
        <v>0</v>
      </c>
      <c r="K37" s="24">
        <f t="shared" si="18"/>
        <v>62.900000000000006</v>
      </c>
      <c r="L37" s="24">
        <f t="shared" si="19"/>
        <v>62.900000000000006</v>
      </c>
      <c r="M37" s="28">
        <f t="shared" si="20"/>
        <v>100</v>
      </c>
      <c r="N37" s="24">
        <f t="shared" si="21"/>
        <v>0</v>
      </c>
      <c r="O37" s="24">
        <v>0</v>
      </c>
      <c r="P37" s="24">
        <f t="shared" si="22"/>
        <v>162.9</v>
      </c>
      <c r="Q37" s="29" t="s">
        <v>22</v>
      </c>
      <c r="R37" s="59" t="s">
        <v>147</v>
      </c>
      <c r="S37" s="68" t="str">
        <f>R2</f>
        <v>062019</v>
      </c>
      <c r="T37" s="84"/>
      <c r="U37" s="82">
        <v>3.7</v>
      </c>
      <c r="V37" s="83">
        <v>4.2</v>
      </c>
      <c r="W37" s="82">
        <v>5.7</v>
      </c>
      <c r="X37" s="82">
        <v>50</v>
      </c>
      <c r="Y37" s="82">
        <f t="shared" si="11"/>
        <v>100</v>
      </c>
      <c r="Z37" s="22"/>
    </row>
    <row r="38" spans="1:26" ht="15" customHeight="1">
      <c r="A38" s="66" t="s">
        <v>103</v>
      </c>
      <c r="B38" s="63" t="s">
        <v>59</v>
      </c>
      <c r="C38" s="23">
        <v>7187</v>
      </c>
      <c r="D38" s="23">
        <v>7078</v>
      </c>
      <c r="E38" s="23">
        <f t="shared" si="12"/>
        <v>109</v>
      </c>
      <c r="F38" s="24">
        <f t="shared" si="13"/>
        <v>370</v>
      </c>
      <c r="G38" s="25">
        <f t="shared" si="14"/>
        <v>9</v>
      </c>
      <c r="H38" s="26">
        <f t="shared" si="15"/>
        <v>37.800000000000004</v>
      </c>
      <c r="I38" s="27">
        <f t="shared" si="16"/>
        <v>0</v>
      </c>
      <c r="J38" s="24">
        <f t="shared" si="17"/>
        <v>0</v>
      </c>
      <c r="K38" s="24">
        <f t="shared" si="18"/>
        <v>407.8</v>
      </c>
      <c r="L38" s="24">
        <f t="shared" si="19"/>
        <v>407.8</v>
      </c>
      <c r="M38" s="28">
        <f t="shared" si="20"/>
        <v>100</v>
      </c>
      <c r="N38" s="24">
        <f t="shared" si="21"/>
        <v>0</v>
      </c>
      <c r="O38" s="24">
        <v>0</v>
      </c>
      <c r="P38" s="24">
        <f t="shared" si="22"/>
        <v>507.8</v>
      </c>
      <c r="Q38" s="29" t="s">
        <v>22</v>
      </c>
      <c r="R38" s="59" t="s">
        <v>148</v>
      </c>
      <c r="S38" s="68" t="str">
        <f>R2</f>
        <v>062019</v>
      </c>
      <c r="T38" s="84"/>
      <c r="U38" s="82">
        <v>3.7</v>
      </c>
      <c r="V38" s="83">
        <v>4.2</v>
      </c>
      <c r="W38" s="82">
        <v>5.7</v>
      </c>
      <c r="X38" s="82">
        <v>50</v>
      </c>
      <c r="Y38" s="82">
        <f t="shared" si="11"/>
        <v>100</v>
      </c>
      <c r="Z38" s="22"/>
    </row>
    <row r="39" spans="1:26" ht="15.75" customHeight="1">
      <c r="A39" s="66" t="s">
        <v>104</v>
      </c>
      <c r="B39" s="63" t="s">
        <v>60</v>
      </c>
      <c r="C39" s="23">
        <v>3602</v>
      </c>
      <c r="D39" s="23">
        <v>3537</v>
      </c>
      <c r="E39" s="23">
        <f t="shared" si="12"/>
        <v>65</v>
      </c>
      <c r="F39" s="24">
        <f t="shared" si="13"/>
        <v>240.5</v>
      </c>
      <c r="G39" s="25">
        <f t="shared" si="14"/>
        <v>0</v>
      </c>
      <c r="H39" s="26">
        <f t="shared" si="15"/>
        <v>0</v>
      </c>
      <c r="I39" s="27">
        <f t="shared" si="16"/>
        <v>0</v>
      </c>
      <c r="J39" s="24">
        <f t="shared" si="17"/>
        <v>0</v>
      </c>
      <c r="K39" s="24">
        <f t="shared" si="18"/>
        <v>240.5</v>
      </c>
      <c r="L39" s="24">
        <f t="shared" si="19"/>
        <v>240.5</v>
      </c>
      <c r="M39" s="28">
        <f t="shared" si="20"/>
        <v>100</v>
      </c>
      <c r="N39" s="24">
        <f t="shared" si="21"/>
        <v>0</v>
      </c>
      <c r="O39" s="24">
        <v>0</v>
      </c>
      <c r="P39" s="24">
        <f t="shared" si="22"/>
        <v>340.5</v>
      </c>
      <c r="Q39" s="29" t="s">
        <v>22</v>
      </c>
      <c r="R39" s="59" t="s">
        <v>149</v>
      </c>
      <c r="S39" s="68" t="str">
        <f>R2</f>
        <v>062019</v>
      </c>
      <c r="T39" s="84"/>
      <c r="U39" s="82">
        <v>3.7</v>
      </c>
      <c r="V39" s="83">
        <v>4.2</v>
      </c>
      <c r="W39" s="82">
        <v>5.7</v>
      </c>
      <c r="X39" s="82">
        <v>50</v>
      </c>
      <c r="Y39" s="82">
        <f t="shared" si="11"/>
        <v>100</v>
      </c>
      <c r="Z39" s="22"/>
    </row>
    <row r="40" spans="1:26" ht="15.75" customHeight="1">
      <c r="A40" s="66" t="s">
        <v>84</v>
      </c>
      <c r="B40" s="63" t="s">
        <v>61</v>
      </c>
      <c r="C40" s="23">
        <v>6901</v>
      </c>
      <c r="D40" s="23">
        <v>6781</v>
      </c>
      <c r="E40" s="23">
        <f t="shared" si="12"/>
        <v>120</v>
      </c>
      <c r="F40" s="24">
        <f t="shared" si="13"/>
        <v>370</v>
      </c>
      <c r="G40" s="25">
        <f t="shared" si="14"/>
        <v>20</v>
      </c>
      <c r="H40" s="26">
        <f t="shared" si="15"/>
        <v>84</v>
      </c>
      <c r="I40" s="27">
        <f t="shared" si="16"/>
        <v>0</v>
      </c>
      <c r="J40" s="24">
        <f t="shared" si="17"/>
        <v>0</v>
      </c>
      <c r="K40" s="24">
        <f t="shared" si="18"/>
        <v>454</v>
      </c>
      <c r="L40" s="24">
        <f t="shared" si="19"/>
        <v>454</v>
      </c>
      <c r="M40" s="28">
        <f t="shared" si="20"/>
        <v>100</v>
      </c>
      <c r="N40" s="24">
        <f t="shared" si="21"/>
        <v>0</v>
      </c>
      <c r="O40" s="24">
        <v>0</v>
      </c>
      <c r="P40" s="24">
        <f t="shared" si="22"/>
        <v>554</v>
      </c>
      <c r="Q40" s="29" t="s">
        <v>22</v>
      </c>
      <c r="R40" s="59" t="s">
        <v>150</v>
      </c>
      <c r="S40" s="68" t="str">
        <f>R2</f>
        <v>062019</v>
      </c>
      <c r="T40" s="84"/>
      <c r="U40" s="82">
        <v>3.7</v>
      </c>
      <c r="V40" s="83">
        <v>4.2</v>
      </c>
      <c r="W40" s="82">
        <v>5.7</v>
      </c>
      <c r="X40" s="82">
        <v>50</v>
      </c>
      <c r="Y40" s="82">
        <f t="shared" si="11"/>
        <v>100</v>
      </c>
      <c r="Z40" s="22"/>
    </row>
    <row r="41" spans="1:26" ht="15.75" customHeight="1">
      <c r="A41" s="66" t="s">
        <v>172</v>
      </c>
      <c r="B41" s="63" t="s">
        <v>62</v>
      </c>
      <c r="C41" s="23">
        <v>5746</v>
      </c>
      <c r="D41" s="23">
        <v>5598</v>
      </c>
      <c r="E41" s="23">
        <f t="shared" si="12"/>
        <v>148</v>
      </c>
      <c r="F41" s="24">
        <f t="shared" si="13"/>
        <v>370</v>
      </c>
      <c r="G41" s="25">
        <f t="shared" si="14"/>
        <v>48</v>
      </c>
      <c r="H41" s="26">
        <f t="shared" si="15"/>
        <v>201.60000000000002</v>
      </c>
      <c r="I41" s="27">
        <f t="shared" si="16"/>
        <v>0</v>
      </c>
      <c r="J41" s="24">
        <f t="shared" si="17"/>
        <v>0</v>
      </c>
      <c r="K41" s="24">
        <f t="shared" si="18"/>
        <v>571.6</v>
      </c>
      <c r="L41" s="24">
        <f t="shared" si="19"/>
        <v>571.6</v>
      </c>
      <c r="M41" s="28">
        <f t="shared" si="20"/>
        <v>100</v>
      </c>
      <c r="N41" s="24">
        <f t="shared" si="21"/>
        <v>0</v>
      </c>
      <c r="O41" s="24">
        <v>0</v>
      </c>
      <c r="P41" s="24">
        <f t="shared" si="22"/>
        <v>671.6</v>
      </c>
      <c r="Q41" s="29" t="s">
        <v>22</v>
      </c>
      <c r="R41" s="59" t="s">
        <v>151</v>
      </c>
      <c r="S41" s="68" t="str">
        <f>R2</f>
        <v>062019</v>
      </c>
      <c r="T41" s="84"/>
      <c r="U41" s="82">
        <v>3.7</v>
      </c>
      <c r="V41" s="83">
        <v>4.2</v>
      </c>
      <c r="W41" s="82">
        <v>5.7</v>
      </c>
      <c r="X41" s="82">
        <v>50</v>
      </c>
      <c r="Y41" s="82">
        <f t="shared" si="11"/>
        <v>100</v>
      </c>
      <c r="Z41" s="22"/>
    </row>
    <row r="42" spans="1:26" ht="15" customHeight="1">
      <c r="A42" s="66" t="s">
        <v>105</v>
      </c>
      <c r="B42" s="63" t="s">
        <v>63</v>
      </c>
      <c r="C42" s="23">
        <v>5992</v>
      </c>
      <c r="D42" s="23">
        <v>5992</v>
      </c>
      <c r="E42" s="23">
        <f t="shared" si="12"/>
        <v>0</v>
      </c>
      <c r="F42" s="24">
        <f t="shared" si="13"/>
        <v>0</v>
      </c>
      <c r="G42" s="25">
        <f t="shared" si="14"/>
        <v>0</v>
      </c>
      <c r="H42" s="26">
        <f t="shared" si="15"/>
        <v>0</v>
      </c>
      <c r="I42" s="27">
        <f t="shared" si="16"/>
        <v>0</v>
      </c>
      <c r="J42" s="24">
        <f t="shared" si="17"/>
        <v>0</v>
      </c>
      <c r="K42" s="24">
        <f t="shared" si="18"/>
        <v>0</v>
      </c>
      <c r="L42" s="24">
        <f t="shared" si="19"/>
        <v>0</v>
      </c>
      <c r="M42" s="28">
        <f t="shared" si="20"/>
        <v>100</v>
      </c>
      <c r="N42" s="24">
        <f t="shared" si="21"/>
        <v>100</v>
      </c>
      <c r="O42" s="24">
        <v>0</v>
      </c>
      <c r="P42" s="24">
        <f t="shared" si="22"/>
        <v>100</v>
      </c>
      <c r="Q42" s="29" t="s">
        <v>22</v>
      </c>
      <c r="R42" s="59" t="s">
        <v>152</v>
      </c>
      <c r="S42" s="68" t="str">
        <f>R2</f>
        <v>062019</v>
      </c>
      <c r="T42" s="84"/>
      <c r="U42" s="82">
        <v>3.7</v>
      </c>
      <c r="V42" s="83">
        <v>4.2</v>
      </c>
      <c r="W42" s="82">
        <v>5.7</v>
      </c>
      <c r="X42" s="82">
        <v>50</v>
      </c>
      <c r="Y42" s="82">
        <f t="shared" si="11"/>
        <v>100</v>
      </c>
      <c r="Z42" s="22"/>
    </row>
    <row r="43" spans="1:26" ht="15.75" customHeight="1">
      <c r="A43" s="66" t="s">
        <v>106</v>
      </c>
      <c r="B43" s="63" t="s">
        <v>64</v>
      </c>
      <c r="C43" s="23">
        <v>1324</v>
      </c>
      <c r="D43" s="23">
        <v>1322</v>
      </c>
      <c r="E43" s="23">
        <f>IF((C43&gt;D43),(C43-D43),(0))/1</f>
        <v>2</v>
      </c>
      <c r="F43" s="24">
        <f t="shared" si="13"/>
        <v>7.4</v>
      </c>
      <c r="G43" s="25">
        <f t="shared" si="14"/>
        <v>0</v>
      </c>
      <c r="H43" s="26">
        <f t="shared" si="15"/>
        <v>0</v>
      </c>
      <c r="I43" s="27">
        <f t="shared" si="16"/>
        <v>0</v>
      </c>
      <c r="J43" s="24">
        <f t="shared" si="17"/>
        <v>0</v>
      </c>
      <c r="K43" s="24">
        <f>(F43+H43+J43)*1</f>
        <v>7.4</v>
      </c>
      <c r="L43" s="24">
        <f t="shared" si="19"/>
        <v>7.4</v>
      </c>
      <c r="M43" s="28">
        <f t="shared" si="20"/>
        <v>100</v>
      </c>
      <c r="N43" s="24">
        <f t="shared" si="21"/>
        <v>0</v>
      </c>
      <c r="O43" s="24">
        <v>0</v>
      </c>
      <c r="P43" s="24">
        <f t="shared" si="22"/>
        <v>107.4</v>
      </c>
      <c r="Q43" s="29" t="s">
        <v>22</v>
      </c>
      <c r="R43" s="59" t="s">
        <v>153</v>
      </c>
      <c r="S43" s="68" t="str">
        <f>R2</f>
        <v>062019</v>
      </c>
      <c r="T43" s="84"/>
      <c r="U43" s="82">
        <v>3.7</v>
      </c>
      <c r="V43" s="83">
        <v>4.2</v>
      </c>
      <c r="W43" s="82">
        <v>5.7</v>
      </c>
      <c r="X43" s="82">
        <v>50</v>
      </c>
      <c r="Y43" s="82">
        <f t="shared" si="11"/>
        <v>100</v>
      </c>
      <c r="Z43" s="22"/>
    </row>
    <row r="44" spans="1:26" ht="15.75" customHeight="1">
      <c r="A44" s="66" t="s">
        <v>107</v>
      </c>
      <c r="B44" s="63" t="s">
        <v>65</v>
      </c>
      <c r="C44" s="23">
        <v>737</v>
      </c>
      <c r="D44" s="23">
        <v>700</v>
      </c>
      <c r="E44" s="23">
        <f t="shared" si="12"/>
        <v>37</v>
      </c>
      <c r="F44" s="24">
        <f t="shared" si="13"/>
        <v>136.9</v>
      </c>
      <c r="G44" s="25">
        <f t="shared" si="14"/>
        <v>0</v>
      </c>
      <c r="H44" s="26">
        <f t="shared" si="15"/>
        <v>0</v>
      </c>
      <c r="I44" s="27">
        <f t="shared" si="16"/>
        <v>0</v>
      </c>
      <c r="J44" s="24">
        <f t="shared" si="17"/>
        <v>0</v>
      </c>
      <c r="K44" s="24">
        <f t="shared" si="18"/>
        <v>136.9</v>
      </c>
      <c r="L44" s="24">
        <f t="shared" si="19"/>
        <v>136.9</v>
      </c>
      <c r="M44" s="28">
        <f t="shared" si="20"/>
        <v>100</v>
      </c>
      <c r="N44" s="24">
        <f t="shared" si="21"/>
        <v>0</v>
      </c>
      <c r="O44" s="24">
        <v>0</v>
      </c>
      <c r="P44" s="24">
        <f t="shared" si="22"/>
        <v>236.9</v>
      </c>
      <c r="Q44" s="29" t="s">
        <v>22</v>
      </c>
      <c r="R44" s="59" t="s">
        <v>154</v>
      </c>
      <c r="S44" s="68" t="str">
        <f>R2</f>
        <v>062019</v>
      </c>
      <c r="T44" s="84"/>
      <c r="U44" s="82">
        <v>3.7</v>
      </c>
      <c r="V44" s="83">
        <v>4.2</v>
      </c>
      <c r="W44" s="82">
        <v>5.7</v>
      </c>
      <c r="X44" s="82">
        <v>50</v>
      </c>
      <c r="Y44" s="82">
        <f t="shared" si="11"/>
        <v>100</v>
      </c>
      <c r="Z44" s="22"/>
    </row>
    <row r="45" spans="1:26" ht="15" customHeight="1">
      <c r="A45" s="66" t="s">
        <v>108</v>
      </c>
      <c r="B45" s="63" t="s">
        <v>66</v>
      </c>
      <c r="C45" s="23">
        <v>4415</v>
      </c>
      <c r="D45" s="23">
        <v>4290</v>
      </c>
      <c r="E45" s="23">
        <f t="shared" si="12"/>
        <v>125</v>
      </c>
      <c r="F45" s="24">
        <f t="shared" si="13"/>
        <v>370</v>
      </c>
      <c r="G45" s="25">
        <f t="shared" si="14"/>
        <v>25</v>
      </c>
      <c r="H45" s="26">
        <f t="shared" si="15"/>
        <v>105</v>
      </c>
      <c r="I45" s="27">
        <f t="shared" si="16"/>
        <v>0</v>
      </c>
      <c r="J45" s="24">
        <f t="shared" si="17"/>
        <v>0</v>
      </c>
      <c r="K45" s="24">
        <f t="shared" si="18"/>
        <v>475</v>
      </c>
      <c r="L45" s="24">
        <f t="shared" si="19"/>
        <v>475</v>
      </c>
      <c r="M45" s="28">
        <f t="shared" si="20"/>
        <v>100</v>
      </c>
      <c r="N45" s="24">
        <f t="shared" si="21"/>
        <v>0</v>
      </c>
      <c r="O45" s="24">
        <v>0</v>
      </c>
      <c r="P45" s="24">
        <f t="shared" si="22"/>
        <v>575</v>
      </c>
      <c r="Q45" s="29" t="s">
        <v>22</v>
      </c>
      <c r="R45" s="59" t="s">
        <v>155</v>
      </c>
      <c r="S45" s="68" t="str">
        <f>R2</f>
        <v>062019</v>
      </c>
      <c r="T45" s="84"/>
      <c r="U45" s="82">
        <v>3.7</v>
      </c>
      <c r="V45" s="83">
        <v>4.2</v>
      </c>
      <c r="W45" s="82">
        <v>5.7</v>
      </c>
      <c r="X45" s="82">
        <v>50</v>
      </c>
      <c r="Y45" s="82">
        <f t="shared" si="11"/>
        <v>100</v>
      </c>
      <c r="Z45" s="22"/>
    </row>
    <row r="46" spans="1:26" ht="15.75" customHeight="1">
      <c r="A46" s="66" t="s">
        <v>109</v>
      </c>
      <c r="B46" s="63" t="s">
        <v>67</v>
      </c>
      <c r="C46" s="23">
        <v>2410</v>
      </c>
      <c r="D46" s="23">
        <v>2357</v>
      </c>
      <c r="E46" s="23">
        <f t="shared" si="12"/>
        <v>53</v>
      </c>
      <c r="F46" s="24">
        <f t="shared" si="13"/>
        <v>196.10000000000002</v>
      </c>
      <c r="G46" s="25">
        <f t="shared" si="14"/>
        <v>0</v>
      </c>
      <c r="H46" s="26">
        <f t="shared" si="15"/>
        <v>0</v>
      </c>
      <c r="I46" s="27">
        <f t="shared" si="16"/>
        <v>0</v>
      </c>
      <c r="J46" s="24">
        <f t="shared" si="17"/>
        <v>0</v>
      </c>
      <c r="K46" s="24">
        <f t="shared" si="18"/>
        <v>196.10000000000002</v>
      </c>
      <c r="L46" s="24">
        <f t="shared" si="19"/>
        <v>196.10000000000002</v>
      </c>
      <c r="M46" s="28">
        <f t="shared" si="20"/>
        <v>100</v>
      </c>
      <c r="N46" s="24">
        <f t="shared" si="21"/>
        <v>0</v>
      </c>
      <c r="O46" s="24">
        <v>0</v>
      </c>
      <c r="P46" s="24">
        <f t="shared" si="22"/>
        <v>296.10000000000002</v>
      </c>
      <c r="Q46" s="29" t="s">
        <v>22</v>
      </c>
      <c r="R46" s="59" t="s">
        <v>156</v>
      </c>
      <c r="S46" s="68" t="str">
        <f>R2</f>
        <v>062019</v>
      </c>
      <c r="T46" s="84"/>
      <c r="U46" s="82">
        <v>3.7</v>
      </c>
      <c r="V46" s="83">
        <v>4.2</v>
      </c>
      <c r="W46" s="82">
        <v>5.7</v>
      </c>
      <c r="X46" s="82">
        <v>50</v>
      </c>
      <c r="Y46" s="82">
        <f t="shared" si="11"/>
        <v>100</v>
      </c>
      <c r="Z46" s="22"/>
    </row>
    <row r="47" spans="1:26" ht="15.75" customHeight="1">
      <c r="A47" s="66" t="s">
        <v>110</v>
      </c>
      <c r="B47" s="63" t="s">
        <v>68</v>
      </c>
      <c r="C47" s="23">
        <v>4552</v>
      </c>
      <c r="D47" s="23">
        <v>4346</v>
      </c>
      <c r="E47" s="23">
        <f t="shared" si="12"/>
        <v>206</v>
      </c>
      <c r="F47" s="24">
        <f t="shared" si="13"/>
        <v>370</v>
      </c>
      <c r="G47" s="25">
        <f t="shared" si="14"/>
        <v>106</v>
      </c>
      <c r="H47" s="26">
        <f t="shared" si="15"/>
        <v>420</v>
      </c>
      <c r="I47" s="27">
        <f t="shared" si="16"/>
        <v>6</v>
      </c>
      <c r="J47" s="24">
        <f t="shared" si="17"/>
        <v>34.200000000000003</v>
      </c>
      <c r="K47" s="24">
        <f t="shared" si="18"/>
        <v>824.2</v>
      </c>
      <c r="L47" s="24">
        <f t="shared" si="19"/>
        <v>824.2</v>
      </c>
      <c r="M47" s="28">
        <f t="shared" si="20"/>
        <v>100</v>
      </c>
      <c r="N47" s="24">
        <f t="shared" si="21"/>
        <v>0</v>
      </c>
      <c r="O47" s="24">
        <v>0</v>
      </c>
      <c r="P47" s="24">
        <f t="shared" si="22"/>
        <v>924.2</v>
      </c>
      <c r="Q47" s="29" t="s">
        <v>22</v>
      </c>
      <c r="R47" s="59" t="s">
        <v>157</v>
      </c>
      <c r="S47" s="68" t="str">
        <f>R2</f>
        <v>062019</v>
      </c>
      <c r="T47" s="84"/>
      <c r="U47" s="82">
        <v>3.7</v>
      </c>
      <c r="V47" s="83">
        <v>4.2</v>
      </c>
      <c r="W47" s="82">
        <v>5.7</v>
      </c>
      <c r="X47" s="82">
        <v>50</v>
      </c>
      <c r="Y47" s="82">
        <f t="shared" si="11"/>
        <v>100</v>
      </c>
      <c r="Z47" s="22"/>
    </row>
    <row r="48" spans="1:26" ht="16.5" customHeight="1">
      <c r="A48" s="66" t="s">
        <v>111</v>
      </c>
      <c r="B48" s="63" t="s">
        <v>69</v>
      </c>
      <c r="C48" s="23">
        <v>4485</v>
      </c>
      <c r="D48" s="23">
        <v>4386</v>
      </c>
      <c r="E48" s="23">
        <f t="shared" si="12"/>
        <v>99</v>
      </c>
      <c r="F48" s="24">
        <f t="shared" si="13"/>
        <v>366.3</v>
      </c>
      <c r="G48" s="25">
        <f t="shared" si="14"/>
        <v>0</v>
      </c>
      <c r="H48" s="26">
        <f t="shared" si="15"/>
        <v>0</v>
      </c>
      <c r="I48" s="27">
        <f t="shared" si="16"/>
        <v>0</v>
      </c>
      <c r="J48" s="24">
        <f t="shared" si="17"/>
        <v>0</v>
      </c>
      <c r="K48" s="24">
        <f t="shared" si="18"/>
        <v>366.3</v>
      </c>
      <c r="L48" s="24">
        <f t="shared" si="19"/>
        <v>366.3</v>
      </c>
      <c r="M48" s="28">
        <f t="shared" si="20"/>
        <v>100</v>
      </c>
      <c r="N48" s="24">
        <f t="shared" si="21"/>
        <v>0</v>
      </c>
      <c r="O48" s="24">
        <v>0</v>
      </c>
      <c r="P48" s="24">
        <f t="shared" si="22"/>
        <v>466.3</v>
      </c>
      <c r="Q48" s="29" t="s">
        <v>22</v>
      </c>
      <c r="R48" s="59" t="s">
        <v>158</v>
      </c>
      <c r="S48" s="68" t="str">
        <f>R2</f>
        <v>062019</v>
      </c>
      <c r="T48" s="84"/>
      <c r="U48" s="82">
        <v>3.7</v>
      </c>
      <c r="V48" s="83">
        <v>4.2</v>
      </c>
      <c r="W48" s="82">
        <v>5.7</v>
      </c>
      <c r="X48" s="82">
        <v>50</v>
      </c>
      <c r="Y48" s="82">
        <f t="shared" si="11"/>
        <v>100</v>
      </c>
      <c r="Z48" s="22"/>
    </row>
    <row r="49" spans="1:26" ht="15.75" customHeight="1">
      <c r="A49" s="66" t="s">
        <v>112</v>
      </c>
      <c r="B49" s="63" t="s">
        <v>70</v>
      </c>
      <c r="C49" s="23">
        <v>4426</v>
      </c>
      <c r="D49" s="23">
        <v>4317</v>
      </c>
      <c r="E49" s="23">
        <f>IF((C49&gt;D49),(C49-D49),(0))/1</f>
        <v>109</v>
      </c>
      <c r="F49" s="24">
        <f t="shared" si="13"/>
        <v>370</v>
      </c>
      <c r="G49" s="25">
        <f t="shared" si="14"/>
        <v>9</v>
      </c>
      <c r="H49" s="26">
        <f t="shared" si="15"/>
        <v>37.800000000000004</v>
      </c>
      <c r="I49" s="27">
        <f t="shared" si="16"/>
        <v>0</v>
      </c>
      <c r="J49" s="24">
        <f t="shared" si="17"/>
        <v>0</v>
      </c>
      <c r="K49" s="24">
        <f>(F49+H49+J49)*1</f>
        <v>407.8</v>
      </c>
      <c r="L49" s="24">
        <f t="shared" si="19"/>
        <v>407.8</v>
      </c>
      <c r="M49" s="28">
        <f t="shared" si="20"/>
        <v>100</v>
      </c>
      <c r="N49" s="24">
        <f t="shared" si="21"/>
        <v>0</v>
      </c>
      <c r="O49" s="24">
        <v>0</v>
      </c>
      <c r="P49" s="24">
        <f t="shared" si="22"/>
        <v>507.8</v>
      </c>
      <c r="Q49" s="29" t="s">
        <v>22</v>
      </c>
      <c r="R49" s="59" t="s">
        <v>159</v>
      </c>
      <c r="S49" s="68" t="str">
        <f>R2</f>
        <v>062019</v>
      </c>
      <c r="T49" s="84"/>
      <c r="U49" s="82">
        <v>3.7</v>
      </c>
      <c r="V49" s="83">
        <v>4.2</v>
      </c>
      <c r="W49" s="82">
        <v>5.7</v>
      </c>
      <c r="X49" s="82">
        <v>50</v>
      </c>
      <c r="Y49" s="82">
        <f t="shared" si="11"/>
        <v>100</v>
      </c>
      <c r="Z49" s="22"/>
    </row>
    <row r="50" spans="1:26" ht="16.5" customHeight="1">
      <c r="A50" s="66" t="s">
        <v>113</v>
      </c>
      <c r="B50" s="63" t="s">
        <v>71</v>
      </c>
      <c r="C50" s="23">
        <v>3513</v>
      </c>
      <c r="D50" s="23">
        <v>3498</v>
      </c>
      <c r="E50" s="23">
        <f>IF((C50&gt;D50),(C50-D50),(0))/1</f>
        <v>15</v>
      </c>
      <c r="F50" s="24">
        <f t="shared" si="13"/>
        <v>55.5</v>
      </c>
      <c r="G50" s="25">
        <f t="shared" si="14"/>
        <v>0</v>
      </c>
      <c r="H50" s="26">
        <f t="shared" si="15"/>
        <v>0</v>
      </c>
      <c r="I50" s="27">
        <f t="shared" si="16"/>
        <v>0</v>
      </c>
      <c r="J50" s="24">
        <f t="shared" si="17"/>
        <v>0</v>
      </c>
      <c r="K50" s="24">
        <f>(F50+H50+J50)*1</f>
        <v>55.5</v>
      </c>
      <c r="L50" s="24">
        <f t="shared" si="19"/>
        <v>55.5</v>
      </c>
      <c r="M50" s="28">
        <f t="shared" si="20"/>
        <v>100</v>
      </c>
      <c r="N50" s="24">
        <f t="shared" si="21"/>
        <v>0</v>
      </c>
      <c r="O50" s="24">
        <v>0</v>
      </c>
      <c r="P50" s="24">
        <f t="shared" si="22"/>
        <v>155.5</v>
      </c>
      <c r="Q50" s="29" t="s">
        <v>22</v>
      </c>
      <c r="R50" s="59" t="s">
        <v>160</v>
      </c>
      <c r="S50" s="68" t="str">
        <f>R2</f>
        <v>062019</v>
      </c>
      <c r="T50" s="84"/>
      <c r="U50" s="82">
        <v>3.7</v>
      </c>
      <c r="V50" s="83">
        <v>4.2</v>
      </c>
      <c r="W50" s="82">
        <v>5.7</v>
      </c>
      <c r="X50" s="82">
        <v>50</v>
      </c>
      <c r="Y50" s="82">
        <f t="shared" si="11"/>
        <v>100</v>
      </c>
      <c r="Z50" s="22"/>
    </row>
    <row r="51" spans="1:26" ht="15" customHeight="1">
      <c r="A51" s="66" t="s">
        <v>114</v>
      </c>
      <c r="B51" s="63" t="s">
        <v>72</v>
      </c>
      <c r="C51" s="23">
        <v>3429</v>
      </c>
      <c r="D51" s="23">
        <v>3429</v>
      </c>
      <c r="E51" s="23">
        <f t="shared" si="12"/>
        <v>0</v>
      </c>
      <c r="F51" s="24">
        <f t="shared" si="13"/>
        <v>0</v>
      </c>
      <c r="G51" s="25">
        <f t="shared" si="14"/>
        <v>0</v>
      </c>
      <c r="H51" s="26">
        <f t="shared" si="15"/>
        <v>0</v>
      </c>
      <c r="I51" s="27">
        <f t="shared" si="16"/>
        <v>0</v>
      </c>
      <c r="J51" s="24">
        <f t="shared" si="17"/>
        <v>0</v>
      </c>
      <c r="K51" s="24">
        <f t="shared" si="18"/>
        <v>0</v>
      </c>
      <c r="L51" s="24">
        <f t="shared" si="19"/>
        <v>0</v>
      </c>
      <c r="M51" s="28">
        <f t="shared" si="20"/>
        <v>100</v>
      </c>
      <c r="N51" s="24">
        <f t="shared" si="21"/>
        <v>100</v>
      </c>
      <c r="O51" s="24">
        <v>0</v>
      </c>
      <c r="P51" s="24">
        <f t="shared" si="22"/>
        <v>100</v>
      </c>
      <c r="Q51" s="29" t="s">
        <v>22</v>
      </c>
      <c r="R51" s="59" t="s">
        <v>161</v>
      </c>
      <c r="S51" s="68" t="str">
        <f>R2</f>
        <v>062019</v>
      </c>
      <c r="T51" s="84"/>
      <c r="U51" s="82">
        <v>3.7</v>
      </c>
      <c r="V51" s="83">
        <v>4.2</v>
      </c>
      <c r="W51" s="82">
        <v>5.7</v>
      </c>
      <c r="X51" s="82">
        <v>50</v>
      </c>
      <c r="Y51" s="82">
        <f t="shared" si="11"/>
        <v>100</v>
      </c>
      <c r="Z51" s="22"/>
    </row>
    <row r="52" spans="1:26" ht="16.5" customHeight="1">
      <c r="A52" s="66" t="s">
        <v>115</v>
      </c>
      <c r="B52" s="63" t="s">
        <v>73</v>
      </c>
      <c r="C52" s="23">
        <v>10549</v>
      </c>
      <c r="D52" s="23">
        <v>10409</v>
      </c>
      <c r="E52" s="23">
        <f t="shared" ref="E52:E54" si="23">IF((C52&gt;D52),(C52-D52),(0))/1</f>
        <v>140</v>
      </c>
      <c r="F52" s="24">
        <f t="shared" ref="F52:F54" si="24">IF((E52&gt;100),(100*U52), (E52*U52))</f>
        <v>370</v>
      </c>
      <c r="G52" s="25">
        <f t="shared" ref="G52:G54" si="25">IF((E52&gt;100),(E52-100),(0))</f>
        <v>40</v>
      </c>
      <c r="H52" s="26">
        <f t="shared" ref="H52:H54" si="26">IF((G52&gt;100),(100*V52),(G52*V52))</f>
        <v>168</v>
      </c>
      <c r="I52" s="27">
        <f t="shared" ref="I52:I54" si="27">IF((G52&gt;100),(G52-100),(0))</f>
        <v>0</v>
      </c>
      <c r="J52" s="24">
        <f t="shared" ref="J52:J54" si="28">IF((I52&gt;0),(I52*W52),(0))</f>
        <v>0</v>
      </c>
      <c r="K52" s="24">
        <f t="shared" ref="K52:K54" si="29">(F52+H52+J52)*1</f>
        <v>538</v>
      </c>
      <c r="L52" s="24">
        <f t="shared" ref="L52:L54" si="30">K52</f>
        <v>538</v>
      </c>
      <c r="M52" s="28">
        <f t="shared" si="20"/>
        <v>100</v>
      </c>
      <c r="N52" s="24">
        <f t="shared" ref="N52:N54" si="31">IF((E52&gt;0),0,(Y52))</f>
        <v>0</v>
      </c>
      <c r="O52" s="24">
        <v>0</v>
      </c>
      <c r="P52" s="24">
        <f t="shared" si="22"/>
        <v>638</v>
      </c>
      <c r="Q52" s="29" t="s">
        <v>22</v>
      </c>
      <c r="R52" s="59" t="s">
        <v>162</v>
      </c>
      <c r="S52" s="68" t="str">
        <f>R2</f>
        <v>062019</v>
      </c>
      <c r="T52" s="84"/>
      <c r="U52" s="82">
        <v>3.7</v>
      </c>
      <c r="V52" s="83">
        <v>4.2</v>
      </c>
      <c r="W52" s="82">
        <v>5.7</v>
      </c>
      <c r="X52" s="82">
        <v>50</v>
      </c>
      <c r="Y52" s="82">
        <f t="shared" si="11"/>
        <v>100</v>
      </c>
      <c r="Z52" s="22"/>
    </row>
    <row r="53" spans="1:26" ht="15.75" customHeight="1">
      <c r="A53" s="66" t="s">
        <v>168</v>
      </c>
      <c r="B53" s="63" t="s">
        <v>77</v>
      </c>
      <c r="C53" s="23">
        <v>3438</v>
      </c>
      <c r="D53" s="23">
        <v>3320</v>
      </c>
      <c r="E53" s="23">
        <f t="shared" si="23"/>
        <v>118</v>
      </c>
      <c r="F53" s="24">
        <f t="shared" si="24"/>
        <v>370</v>
      </c>
      <c r="G53" s="25">
        <f t="shared" si="25"/>
        <v>18</v>
      </c>
      <c r="H53" s="26">
        <f t="shared" si="26"/>
        <v>75.600000000000009</v>
      </c>
      <c r="I53" s="27">
        <f t="shared" si="27"/>
        <v>0</v>
      </c>
      <c r="J53" s="24">
        <f t="shared" si="28"/>
        <v>0</v>
      </c>
      <c r="K53" s="24">
        <f t="shared" si="29"/>
        <v>445.6</v>
      </c>
      <c r="L53" s="24">
        <f t="shared" si="30"/>
        <v>445.6</v>
      </c>
      <c r="M53" s="28">
        <f t="shared" si="20"/>
        <v>100</v>
      </c>
      <c r="N53" s="24">
        <f t="shared" si="31"/>
        <v>0</v>
      </c>
      <c r="O53" s="24">
        <v>0</v>
      </c>
      <c r="P53" s="24">
        <f t="shared" si="22"/>
        <v>545.6</v>
      </c>
      <c r="Q53" s="29" t="s">
        <v>22</v>
      </c>
      <c r="R53" s="59" t="s">
        <v>163</v>
      </c>
      <c r="S53" s="68" t="str">
        <f>R2</f>
        <v>062019</v>
      </c>
      <c r="T53" s="84"/>
      <c r="U53" s="82">
        <v>3.7</v>
      </c>
      <c r="V53" s="83">
        <v>4.2</v>
      </c>
      <c r="W53" s="82">
        <v>5.7</v>
      </c>
      <c r="X53" s="82">
        <v>50</v>
      </c>
      <c r="Y53" s="82">
        <f t="shared" si="11"/>
        <v>100</v>
      </c>
      <c r="Z53" s="22"/>
    </row>
    <row r="54" spans="1:26" ht="16.5" customHeight="1">
      <c r="A54" s="66" t="s">
        <v>173</v>
      </c>
      <c r="B54" s="63" t="s">
        <v>78</v>
      </c>
      <c r="C54" s="23">
        <v>4639</v>
      </c>
      <c r="D54" s="23">
        <v>4537</v>
      </c>
      <c r="E54" s="23">
        <f t="shared" si="23"/>
        <v>102</v>
      </c>
      <c r="F54" s="24">
        <f t="shared" si="24"/>
        <v>370</v>
      </c>
      <c r="G54" s="25">
        <f t="shared" si="25"/>
        <v>2</v>
      </c>
      <c r="H54" s="26">
        <f t="shared" si="26"/>
        <v>8.4</v>
      </c>
      <c r="I54" s="27">
        <f t="shared" si="27"/>
        <v>0</v>
      </c>
      <c r="J54" s="24">
        <f t="shared" si="28"/>
        <v>0</v>
      </c>
      <c r="K54" s="24">
        <f t="shared" si="29"/>
        <v>378.4</v>
      </c>
      <c r="L54" s="24">
        <f t="shared" si="30"/>
        <v>378.4</v>
      </c>
      <c r="M54" s="28">
        <f t="shared" si="20"/>
        <v>100</v>
      </c>
      <c r="N54" s="24">
        <f t="shared" si="31"/>
        <v>0</v>
      </c>
      <c r="O54" s="24">
        <v>0</v>
      </c>
      <c r="P54" s="24">
        <f t="shared" si="22"/>
        <v>478.4</v>
      </c>
      <c r="Q54" s="29" t="s">
        <v>22</v>
      </c>
      <c r="R54" s="59" t="s">
        <v>164</v>
      </c>
      <c r="S54" s="68" t="str">
        <f>R2</f>
        <v>062019</v>
      </c>
      <c r="T54" s="84"/>
      <c r="U54" s="82">
        <v>3.7</v>
      </c>
      <c r="V54" s="83">
        <v>4.2</v>
      </c>
      <c r="W54" s="82">
        <v>5.7</v>
      </c>
      <c r="X54" s="82">
        <v>50</v>
      </c>
      <c r="Y54" s="82">
        <f t="shared" si="11"/>
        <v>100</v>
      </c>
      <c r="Z54" s="22"/>
    </row>
    <row r="55" spans="1:26">
      <c r="A55" s="35"/>
      <c r="B55" s="35"/>
      <c r="C55" s="35"/>
      <c r="D55" s="35"/>
      <c r="E55" s="35"/>
      <c r="F55" s="36"/>
      <c r="G55" s="37"/>
      <c r="H55" s="38"/>
      <c r="I55" s="39"/>
      <c r="J55" s="36"/>
      <c r="K55" s="36"/>
      <c r="L55" s="36"/>
      <c r="M55" s="40"/>
      <c r="N55" s="36"/>
      <c r="O55" s="36"/>
      <c r="P55" s="36"/>
      <c r="Q55" s="41"/>
      <c r="R55" s="41"/>
      <c r="S55" s="42"/>
      <c r="T55" s="84"/>
      <c r="U55" s="82"/>
      <c r="V55" s="83"/>
      <c r="W55" s="82"/>
      <c r="X55" s="82"/>
      <c r="Y55" s="82"/>
      <c r="Z55" s="22"/>
    </row>
    <row r="56" spans="1:26">
      <c r="A56" s="35"/>
      <c r="B56" s="35"/>
      <c r="C56" s="35"/>
      <c r="D56" s="35"/>
      <c r="E56" s="35"/>
      <c r="F56" s="36"/>
      <c r="G56" s="37"/>
      <c r="H56" s="38"/>
      <c r="I56" s="39"/>
      <c r="J56" s="36"/>
      <c r="K56" s="36"/>
      <c r="L56" s="36"/>
      <c r="M56" s="40"/>
      <c r="N56" s="36"/>
      <c r="O56" s="36"/>
      <c r="P56" s="36"/>
      <c r="Q56" s="41"/>
      <c r="R56" s="41"/>
      <c r="S56" s="42"/>
      <c r="T56" s="84"/>
      <c r="U56" s="82"/>
      <c r="V56" s="83"/>
      <c r="W56" s="82"/>
      <c r="X56" s="82"/>
      <c r="Y56" s="82"/>
      <c r="Z56" s="22"/>
    </row>
    <row r="57" spans="1:26">
      <c r="A57" s="35"/>
      <c r="B57" s="35"/>
      <c r="C57" s="35"/>
      <c r="D57" s="35"/>
      <c r="E57" s="35"/>
      <c r="F57" s="36"/>
      <c r="G57" s="37"/>
      <c r="H57" s="38"/>
      <c r="I57" s="39"/>
      <c r="J57" s="36"/>
      <c r="K57" s="36"/>
      <c r="L57" s="36"/>
      <c r="M57" s="40"/>
      <c r="N57" s="36"/>
      <c r="O57" s="36"/>
      <c r="P57" s="36"/>
      <c r="Q57" s="41"/>
      <c r="R57" s="41"/>
      <c r="S57" s="42"/>
      <c r="U57" s="22"/>
      <c r="V57" s="10"/>
      <c r="W57" s="22"/>
      <c r="X57" s="22"/>
      <c r="Y57" s="22"/>
      <c r="Z57" s="22"/>
    </row>
    <row r="58" spans="1:26">
      <c r="A58" s="35"/>
      <c r="B58" s="35"/>
      <c r="C58" s="35"/>
      <c r="D58" s="35"/>
      <c r="E58" s="35"/>
      <c r="F58" s="36"/>
      <c r="G58" s="37"/>
      <c r="H58" s="38"/>
      <c r="I58" s="39"/>
      <c r="J58" s="36"/>
      <c r="K58" s="36"/>
      <c r="L58" s="36"/>
      <c r="M58" s="40"/>
      <c r="N58" s="36"/>
      <c r="O58" s="36"/>
      <c r="P58" s="36"/>
      <c r="Q58" s="41"/>
      <c r="R58" s="41"/>
      <c r="S58" s="42"/>
      <c r="U58" s="22"/>
      <c r="V58" s="10"/>
      <c r="W58" s="22"/>
      <c r="X58" s="22"/>
      <c r="Y58" s="22"/>
      <c r="Z58" s="22"/>
    </row>
    <row r="59" spans="1:26">
      <c r="A59" s="35"/>
      <c r="B59" s="35"/>
      <c r="C59" s="35"/>
      <c r="D59" s="35"/>
      <c r="E59" s="35"/>
      <c r="F59" s="36"/>
      <c r="G59" s="37"/>
      <c r="H59" s="38"/>
      <c r="I59" s="39"/>
      <c r="J59" s="36"/>
      <c r="K59" s="36"/>
      <c r="L59" s="36"/>
      <c r="M59" s="40"/>
      <c r="N59" s="36"/>
      <c r="O59" s="36"/>
      <c r="P59" s="36"/>
      <c r="Q59" s="41"/>
      <c r="R59" s="41"/>
      <c r="S59" s="42"/>
      <c r="U59" s="22"/>
      <c r="V59" s="10"/>
      <c r="W59" s="22"/>
      <c r="X59" s="22"/>
      <c r="Y59" s="22"/>
      <c r="Z59" s="22"/>
    </row>
    <row r="60" spans="1:26">
      <c r="A60" s="34"/>
      <c r="B60" s="35"/>
      <c r="C60" s="35"/>
      <c r="D60" s="35"/>
      <c r="E60" s="35"/>
      <c r="F60" s="36"/>
      <c r="G60" s="37"/>
      <c r="H60" s="38"/>
      <c r="I60" s="39"/>
      <c r="J60" s="36"/>
      <c r="K60" s="36"/>
      <c r="L60" s="36"/>
      <c r="M60" s="40"/>
      <c r="N60" s="36"/>
      <c r="O60" s="36"/>
      <c r="P60" s="36"/>
      <c r="Q60" s="41"/>
      <c r="R60" s="41"/>
      <c r="S60" s="42"/>
      <c r="U60" s="22"/>
      <c r="V60" s="10"/>
      <c r="W60" s="22"/>
      <c r="X60" s="22"/>
      <c r="Y60" s="22"/>
      <c r="Z60" s="22"/>
    </row>
    <row r="61" spans="1:26">
      <c r="A61" s="34"/>
      <c r="B61" s="35"/>
      <c r="C61" s="35"/>
      <c r="D61" s="35"/>
      <c r="E61" s="35"/>
      <c r="F61" s="36"/>
      <c r="G61" s="37"/>
      <c r="H61" s="38"/>
      <c r="I61" s="39"/>
      <c r="J61" s="36"/>
      <c r="K61" s="36"/>
      <c r="L61" s="36"/>
      <c r="M61" s="40"/>
      <c r="N61" s="36"/>
      <c r="O61" s="36"/>
      <c r="P61" s="36"/>
      <c r="Q61" s="41"/>
      <c r="R61" s="41"/>
      <c r="S61" s="42"/>
      <c r="U61" s="22"/>
      <c r="V61" s="10"/>
      <c r="W61" s="22"/>
      <c r="X61" s="22"/>
      <c r="Y61" s="22"/>
      <c r="Z61" s="22"/>
    </row>
  </sheetData>
  <sheetProtection password="C6D0" sheet="1" objects="1" scenarios="1"/>
  <mergeCells count="8">
    <mergeCell ref="R6:S6"/>
    <mergeCell ref="Q4:R4"/>
    <mergeCell ref="K4:M4"/>
    <mergeCell ref="C3:D3"/>
    <mergeCell ref="O3:P3"/>
    <mergeCell ref="F4:G4"/>
    <mergeCell ref="A1:S1"/>
    <mergeCell ref="N4:O4"/>
  </mergeCells>
  <pageMargins left="0" right="0" top="0.59055118110236227" bottom="0.59055118110236227" header="0" footer="0"/>
  <pageSetup paperSize="5" orientation="portrait" horizontalDpi="0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2019-08-16T08:35:54Z</dcterms:modified>
</cp:coreProperties>
</file>