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480" windowHeight="9015"/>
  </bookViews>
  <sheets>
    <sheet name="Sheet1" sheetId="4" r:id="rId1"/>
  </sheets>
  <calcPr calcId="124519"/>
  <fileRecoveryPr autoRecover="0"/>
</workbook>
</file>

<file path=xl/calcChain.xml><?xml version="1.0" encoding="utf-8"?>
<calcChain xmlns="http://schemas.openxmlformats.org/spreadsheetml/2006/main">
  <c r="Y9" i="4"/>
  <c r="Y10"/>
  <c r="N10" s="1"/>
  <c r="Y11"/>
  <c r="Y12"/>
  <c r="Y13"/>
  <c r="Y14"/>
  <c r="Y15"/>
  <c r="N15" s="1"/>
  <c r="Y16"/>
  <c r="N16" s="1"/>
  <c r="Y17"/>
  <c r="Y18"/>
  <c r="N18" s="1"/>
  <c r="Y19"/>
  <c r="Y20"/>
  <c r="Y21"/>
  <c r="Y22"/>
  <c r="Y23"/>
  <c r="N23" s="1"/>
  <c r="Y24"/>
  <c r="N24" s="1"/>
  <c r="Y25"/>
  <c r="Y26"/>
  <c r="N26" s="1"/>
  <c r="Y27"/>
  <c r="Y28"/>
  <c r="Y29"/>
  <c r="Y30"/>
  <c r="Y31"/>
  <c r="N31" s="1"/>
  <c r="Y32"/>
  <c r="N32" s="1"/>
  <c r="Y33"/>
  <c r="Y38"/>
  <c r="N38" s="1"/>
  <c r="Y39"/>
  <c r="Y40"/>
  <c r="Y41"/>
  <c r="Y42"/>
  <c r="Y43"/>
  <c r="N43" s="1"/>
  <c r="Y44"/>
  <c r="N44" s="1"/>
  <c r="Y45"/>
  <c r="Y46"/>
  <c r="Y47"/>
  <c r="Y48"/>
  <c r="Y49"/>
  <c r="Y50"/>
  <c r="N50" s="1"/>
  <c r="Y51"/>
  <c r="N51" s="1"/>
  <c r="Y52"/>
  <c r="Y53"/>
  <c r="Y54"/>
  <c r="Y55"/>
  <c r="Y56"/>
  <c r="Y57"/>
  <c r="Y58"/>
  <c r="N58" s="1"/>
  <c r="Y59"/>
  <c r="N59" s="1"/>
  <c r="Y60"/>
  <c r="Y61"/>
  <c r="Y62"/>
  <c r="Y63"/>
  <c r="Y64"/>
  <c r="Y65"/>
  <c r="Y66"/>
  <c r="N66" s="1"/>
  <c r="Y67"/>
  <c r="N67" s="1"/>
  <c r="Y68"/>
  <c r="Y69"/>
  <c r="Y70"/>
  <c r="Y71"/>
  <c r="Y72"/>
  <c r="Y73"/>
  <c r="Y79"/>
  <c r="N79" s="1"/>
  <c r="Y80"/>
  <c r="N80" s="1"/>
  <c r="Y81"/>
  <c r="Y82"/>
  <c r="Y83"/>
  <c r="Y84"/>
  <c r="Y132"/>
  <c r="Y133"/>
  <c r="Y134"/>
  <c r="Y135"/>
  <c r="N135" s="1"/>
  <c r="Y136"/>
  <c r="Y137"/>
  <c r="Y138"/>
  <c r="Y139"/>
  <c r="N139" s="1"/>
  <c r="Y140"/>
  <c r="Y141"/>
  <c r="Y142"/>
  <c r="N142" s="1"/>
  <c r="Y143"/>
  <c r="Y144"/>
  <c r="Y145"/>
  <c r="Y146"/>
  <c r="Y147"/>
  <c r="N147" s="1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N202" s="1"/>
  <c r="Y203"/>
  <c r="Y204"/>
  <c r="Y205"/>
  <c r="Y206"/>
  <c r="Y207"/>
  <c r="Y208"/>
  <c r="Y211"/>
  <c r="Y212"/>
  <c r="N212" s="1"/>
  <c r="Y213"/>
  <c r="Y214"/>
  <c r="Y215"/>
  <c r="Y216"/>
  <c r="Y217"/>
  <c r="Y218"/>
  <c r="Y254"/>
  <c r="Y255"/>
  <c r="Y256"/>
  <c r="N256" s="1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F9"/>
  <c r="H9" s="1"/>
  <c r="I9" s="1"/>
  <c r="N9"/>
  <c r="O9" s="1"/>
  <c r="F10"/>
  <c r="H10" s="1"/>
  <c r="I10" s="1"/>
  <c r="F11"/>
  <c r="G11" s="1"/>
  <c r="O11"/>
  <c r="N11"/>
  <c r="F12"/>
  <c r="G12" s="1"/>
  <c r="O12"/>
  <c r="N12"/>
  <c r="F13"/>
  <c r="G13" s="1"/>
  <c r="H13"/>
  <c r="O13"/>
  <c r="N13"/>
  <c r="F14"/>
  <c r="H14" s="1"/>
  <c r="N14"/>
  <c r="F15"/>
  <c r="G15" s="1"/>
  <c r="F16"/>
  <c r="G16" s="1"/>
  <c r="F17"/>
  <c r="H17" s="1"/>
  <c r="N17"/>
  <c r="F18"/>
  <c r="H18" s="1"/>
  <c r="F19"/>
  <c r="G19" s="1"/>
  <c r="O19"/>
  <c r="N19"/>
  <c r="F20"/>
  <c r="G20" s="1"/>
  <c r="O20"/>
  <c r="N20"/>
  <c r="F21"/>
  <c r="G21" s="1"/>
  <c r="H21"/>
  <c r="O21"/>
  <c r="N21"/>
  <c r="F22"/>
  <c r="H22" s="1"/>
  <c r="N22"/>
  <c r="F23"/>
  <c r="G23" s="1"/>
  <c r="F24"/>
  <c r="G24" s="1"/>
  <c r="F25"/>
  <c r="H25" s="1"/>
  <c r="N25"/>
  <c r="F26"/>
  <c r="H26" s="1"/>
  <c r="F27"/>
  <c r="G27" s="1"/>
  <c r="O27"/>
  <c r="N27"/>
  <c r="F28"/>
  <c r="G28" s="1"/>
  <c r="O28"/>
  <c r="N28"/>
  <c r="F29"/>
  <c r="G29" s="1"/>
  <c r="H29"/>
  <c r="O29"/>
  <c r="N29"/>
  <c r="F30"/>
  <c r="H30" s="1"/>
  <c r="N30"/>
  <c r="F31"/>
  <c r="G31" s="1"/>
  <c r="F32"/>
  <c r="G32" s="1"/>
  <c r="F33"/>
  <c r="H33" s="1"/>
  <c r="N33"/>
  <c r="F38"/>
  <c r="H38" s="1"/>
  <c r="F39"/>
  <c r="G39" s="1"/>
  <c r="O39"/>
  <c r="N39"/>
  <c r="F40"/>
  <c r="G40" s="1"/>
  <c r="O40"/>
  <c r="N40"/>
  <c r="F41"/>
  <c r="G41" s="1"/>
  <c r="H41"/>
  <c r="O41"/>
  <c r="N41"/>
  <c r="F42"/>
  <c r="H42" s="1"/>
  <c r="N42"/>
  <c r="F43"/>
  <c r="G43" s="1"/>
  <c r="F44"/>
  <c r="G44" s="1"/>
  <c r="Q45"/>
  <c r="Q46"/>
  <c r="F47"/>
  <c r="G47" s="1"/>
  <c r="N47"/>
  <c r="F48"/>
  <c r="G48" s="1"/>
  <c r="N48"/>
  <c r="F49"/>
  <c r="G49" s="1"/>
  <c r="N49"/>
  <c r="F50"/>
  <c r="H50" s="1"/>
  <c r="F51"/>
  <c r="G51" s="1"/>
  <c r="O51"/>
  <c r="F52"/>
  <c r="G52" s="1"/>
  <c r="H52"/>
  <c r="O52"/>
  <c r="N52"/>
  <c r="F53"/>
  <c r="G53"/>
  <c r="H53"/>
  <c r="O53"/>
  <c r="N53"/>
  <c r="F54"/>
  <c r="H54" s="1"/>
  <c r="N54"/>
  <c r="F55"/>
  <c r="G55" s="1"/>
  <c r="N55"/>
  <c r="F56"/>
  <c r="G56" s="1"/>
  <c r="N56"/>
  <c r="F57"/>
  <c r="G57" s="1"/>
  <c r="O57"/>
  <c r="N57"/>
  <c r="F58"/>
  <c r="H58" s="1"/>
  <c r="F59"/>
  <c r="G59" s="1"/>
  <c r="F60"/>
  <c r="G60" s="1"/>
  <c r="H60"/>
  <c r="O60"/>
  <c r="N60"/>
  <c r="F61"/>
  <c r="G61"/>
  <c r="H61"/>
  <c r="O61"/>
  <c r="N61"/>
  <c r="F62"/>
  <c r="H62" s="1"/>
  <c r="N62"/>
  <c r="F63"/>
  <c r="G63" s="1"/>
  <c r="N63"/>
  <c r="F64"/>
  <c r="G64" s="1"/>
  <c r="N64"/>
  <c r="F65"/>
  <c r="G65" s="1"/>
  <c r="O65"/>
  <c r="N65"/>
  <c r="F66"/>
  <c r="H66" s="1"/>
  <c r="F67"/>
  <c r="G67" s="1"/>
  <c r="F68"/>
  <c r="G68" s="1"/>
  <c r="H68"/>
  <c r="O68"/>
  <c r="N68"/>
  <c r="F69"/>
  <c r="G69"/>
  <c r="H69"/>
  <c r="O69"/>
  <c r="N69"/>
  <c r="F70"/>
  <c r="H70" s="1"/>
  <c r="N70"/>
  <c r="F71"/>
  <c r="G71" s="1"/>
  <c r="N71"/>
  <c r="F72"/>
  <c r="G72" s="1"/>
  <c r="N72"/>
  <c r="F73"/>
  <c r="G73" s="1"/>
  <c r="O73"/>
  <c r="N73"/>
  <c r="F79"/>
  <c r="H79" s="1"/>
  <c r="F80"/>
  <c r="G80" s="1"/>
  <c r="F81"/>
  <c r="G81" s="1"/>
  <c r="H81"/>
  <c r="O81"/>
  <c r="N81"/>
  <c r="F82"/>
  <c r="G82"/>
  <c r="H82"/>
  <c r="O82"/>
  <c r="N82"/>
  <c r="F83"/>
  <c r="H83" s="1"/>
  <c r="N83"/>
  <c r="F84"/>
  <c r="G84" s="1"/>
  <c r="N84"/>
  <c r="F132"/>
  <c r="G132" s="1"/>
  <c r="N132"/>
  <c r="F135"/>
  <c r="F136"/>
  <c r="N136"/>
  <c r="F137"/>
  <c r="N137"/>
  <c r="F138"/>
  <c r="N138"/>
  <c r="F139"/>
  <c r="F140"/>
  <c r="H140" s="1"/>
  <c r="I140" s="1"/>
  <c r="N140"/>
  <c r="O140"/>
  <c r="F141"/>
  <c r="H141" s="1"/>
  <c r="I141" s="1"/>
  <c r="J141"/>
  <c r="K141" s="1"/>
  <c r="N141"/>
  <c r="F142"/>
  <c r="H142" s="1"/>
  <c r="I142" s="1"/>
  <c r="Q143"/>
  <c r="Q144"/>
  <c r="F145"/>
  <c r="H145" s="1"/>
  <c r="I145" s="1"/>
  <c r="N145"/>
  <c r="F146"/>
  <c r="H146" s="1"/>
  <c r="J146" s="1"/>
  <c r="K146" s="1"/>
  <c r="N146"/>
  <c r="F147"/>
  <c r="H147" s="1"/>
  <c r="I147" s="1"/>
  <c r="O147"/>
  <c r="F148"/>
  <c r="H148" s="1"/>
  <c r="I148" s="1"/>
  <c r="N148"/>
  <c r="F149"/>
  <c r="H149" s="1"/>
  <c r="I149" s="1"/>
  <c r="N149"/>
  <c r="F150"/>
  <c r="H150" s="1"/>
  <c r="I150" s="1"/>
  <c r="O150"/>
  <c r="N150"/>
  <c r="F151"/>
  <c r="H151" s="1"/>
  <c r="I151" s="1"/>
  <c r="N151"/>
  <c r="O151"/>
  <c r="F152"/>
  <c r="H152" s="1"/>
  <c r="I152"/>
  <c r="J152"/>
  <c r="K152" s="1"/>
  <c r="N152"/>
  <c r="F153"/>
  <c r="H153" s="1"/>
  <c r="I153" s="1"/>
  <c r="N153"/>
  <c r="F154"/>
  <c r="H154" s="1"/>
  <c r="I154" s="1"/>
  <c r="O154"/>
  <c r="N154"/>
  <c r="F155"/>
  <c r="H155" s="1"/>
  <c r="I155" s="1"/>
  <c r="J155"/>
  <c r="K155" s="1"/>
  <c r="N155"/>
  <c r="O155"/>
  <c r="F156"/>
  <c r="H156" s="1"/>
  <c r="I156" s="1"/>
  <c r="N156"/>
  <c r="F159"/>
  <c r="G159" s="1"/>
  <c r="N159"/>
  <c r="F160"/>
  <c r="G160" s="1"/>
  <c r="N160"/>
  <c r="F163"/>
  <c r="H163" s="1"/>
  <c r="I163" s="1"/>
  <c r="N163"/>
  <c r="F164"/>
  <c r="H164" s="1"/>
  <c r="I164" s="1"/>
  <c r="O164"/>
  <c r="N164"/>
  <c r="F165"/>
  <c r="H165" s="1"/>
  <c r="I165" s="1"/>
  <c r="N165"/>
  <c r="O165"/>
  <c r="F166"/>
  <c r="H166" s="1"/>
  <c r="I166"/>
  <c r="J166"/>
  <c r="K166" s="1"/>
  <c r="N166"/>
  <c r="Q167"/>
  <c r="Q168"/>
  <c r="F169"/>
  <c r="H169" s="1"/>
  <c r="I169"/>
  <c r="J169"/>
  <c r="K169" s="1"/>
  <c r="N169"/>
  <c r="F170"/>
  <c r="H170" s="1"/>
  <c r="J170" s="1"/>
  <c r="K170" s="1"/>
  <c r="N170"/>
  <c r="Q171"/>
  <c r="Q172"/>
  <c r="F173"/>
  <c r="H173" s="1"/>
  <c r="I173" s="1"/>
  <c r="N173"/>
  <c r="F174"/>
  <c r="H174" s="1"/>
  <c r="I174" s="1"/>
  <c r="O174"/>
  <c r="N174"/>
  <c r="F175"/>
  <c r="H175" s="1"/>
  <c r="I175" s="1"/>
  <c r="J175"/>
  <c r="K175" s="1"/>
  <c r="N175"/>
  <c r="O175"/>
  <c r="F176"/>
  <c r="H176" s="1"/>
  <c r="I176" s="1"/>
  <c r="N176"/>
  <c r="F177"/>
  <c r="H177" s="1"/>
  <c r="J177" s="1"/>
  <c r="K177" s="1"/>
  <c r="N177"/>
  <c r="F178"/>
  <c r="H178" s="1"/>
  <c r="I178" s="1"/>
  <c r="N178"/>
  <c r="F179"/>
  <c r="H179" s="1"/>
  <c r="J179" s="1"/>
  <c r="K179" s="1"/>
  <c r="N179"/>
  <c r="F180"/>
  <c r="H180" s="1"/>
  <c r="I180" s="1"/>
  <c r="N180"/>
  <c r="F181"/>
  <c r="H181" s="1"/>
  <c r="J181" s="1"/>
  <c r="K181" s="1"/>
  <c r="N181"/>
  <c r="F182"/>
  <c r="H182" s="1"/>
  <c r="I182" s="1"/>
  <c r="N182"/>
  <c r="F185"/>
  <c r="G185" s="1"/>
  <c r="N185"/>
  <c r="Q186"/>
  <c r="Q187"/>
  <c r="F188"/>
  <c r="G188" s="1"/>
  <c r="N188"/>
  <c r="F189"/>
  <c r="H189" s="1"/>
  <c r="J189" s="1"/>
  <c r="K189" s="1"/>
  <c r="N189"/>
  <c r="F190"/>
  <c r="H190" s="1"/>
  <c r="N190"/>
  <c r="F191"/>
  <c r="H191" s="1"/>
  <c r="N191"/>
  <c r="F192"/>
  <c r="H192" s="1"/>
  <c r="N192"/>
  <c r="F193"/>
  <c r="H193" s="1"/>
  <c r="N193"/>
  <c r="F196"/>
  <c r="G196" s="1"/>
  <c r="N196"/>
  <c r="F198"/>
  <c r="H198" s="1"/>
  <c r="J198" s="1"/>
  <c r="K198" s="1"/>
  <c r="N198"/>
  <c r="F199"/>
  <c r="G199" s="1"/>
  <c r="O199"/>
  <c r="N199"/>
  <c r="F202"/>
  <c r="G202" s="1"/>
  <c r="F203"/>
  <c r="G203" s="1"/>
  <c r="N203"/>
  <c r="Q204"/>
  <c r="Q205"/>
  <c r="F206"/>
  <c r="G206" s="1"/>
  <c r="N206"/>
  <c r="Q207"/>
  <c r="Q208"/>
  <c r="F211"/>
  <c r="G211" s="1"/>
  <c r="N211"/>
  <c r="F212"/>
  <c r="H212" s="1"/>
  <c r="F213"/>
  <c r="O213" s="1"/>
  <c r="N213"/>
  <c r="F214"/>
  <c r="H214" s="1"/>
  <c r="N214"/>
  <c r="F215"/>
  <c r="H215" s="1"/>
  <c r="N215"/>
  <c r="F218"/>
  <c r="G218" s="1"/>
  <c r="O218"/>
  <c r="N218"/>
  <c r="F254"/>
  <c r="G254" s="1"/>
  <c r="H254"/>
  <c r="I254" s="1"/>
  <c r="O254"/>
  <c r="N254"/>
  <c r="F255"/>
  <c r="H255" s="1"/>
  <c r="J255" s="1"/>
  <c r="K255" s="1"/>
  <c r="N255"/>
  <c r="F256"/>
  <c r="G256" s="1"/>
  <c r="F257"/>
  <c r="G257" s="1"/>
  <c r="N257"/>
  <c r="F258"/>
  <c r="G258" s="1"/>
  <c r="N258"/>
  <c r="F259"/>
  <c r="H259" s="1"/>
  <c r="J259" s="1"/>
  <c r="K259" s="1"/>
  <c r="N259"/>
  <c r="F260"/>
  <c r="H260" s="1"/>
  <c r="J260" s="1"/>
  <c r="K260" s="1"/>
  <c r="O260"/>
  <c r="N260"/>
  <c r="F261"/>
  <c r="G261" s="1"/>
  <c r="O261"/>
  <c r="N261"/>
  <c r="F262"/>
  <c r="G262" s="1"/>
  <c r="H262"/>
  <c r="J262" s="1"/>
  <c r="K262" s="1"/>
  <c r="O262"/>
  <c r="N262"/>
  <c r="F263"/>
  <c r="H263" s="1"/>
  <c r="I263" s="1"/>
  <c r="N263"/>
  <c r="F264"/>
  <c r="H264" s="1"/>
  <c r="J264" s="1"/>
  <c r="K264" s="1"/>
  <c r="N264"/>
  <c r="F265"/>
  <c r="G265" s="1"/>
  <c r="N265"/>
  <c r="F266"/>
  <c r="G266" s="1"/>
  <c r="N266"/>
  <c r="F267"/>
  <c r="G267" s="1"/>
  <c r="N267"/>
  <c r="F268"/>
  <c r="H268" s="1"/>
  <c r="I268" s="1"/>
  <c r="O268"/>
  <c r="N268"/>
  <c r="F269"/>
  <c r="G269" s="1"/>
  <c r="O269"/>
  <c r="N269"/>
  <c r="F270"/>
  <c r="G270" s="1"/>
  <c r="H270"/>
  <c r="I270" s="1"/>
  <c r="O270"/>
  <c r="N270"/>
  <c r="F271"/>
  <c r="O271" s="1"/>
  <c r="N271"/>
  <c r="F272"/>
  <c r="H272" s="1"/>
  <c r="J272" s="1"/>
  <c r="K272" s="1"/>
  <c r="N272"/>
  <c r="F273"/>
  <c r="G273" s="1"/>
  <c r="N273"/>
  <c r="F274"/>
  <c r="G274" s="1"/>
  <c r="N274"/>
  <c r="H265" l="1"/>
  <c r="J265" s="1"/>
  <c r="K265" s="1"/>
  <c r="H257"/>
  <c r="J257" s="1"/>
  <c r="K257" s="1"/>
  <c r="J180"/>
  <c r="K180" s="1"/>
  <c r="H274"/>
  <c r="J274" s="1"/>
  <c r="K274" s="1"/>
  <c r="O273"/>
  <c r="H266"/>
  <c r="J266" s="1"/>
  <c r="K266" s="1"/>
  <c r="O264"/>
  <c r="H258"/>
  <c r="J258" s="1"/>
  <c r="K258" s="1"/>
  <c r="O256"/>
  <c r="O274"/>
  <c r="H269"/>
  <c r="J269" s="1"/>
  <c r="K269" s="1"/>
  <c r="O266"/>
  <c r="H261"/>
  <c r="J261" s="1"/>
  <c r="K261" s="1"/>
  <c r="O258"/>
  <c r="H218"/>
  <c r="I218" s="1"/>
  <c r="L218" s="1"/>
  <c r="M218" s="1"/>
  <c r="Q218" s="1"/>
  <c r="O179"/>
  <c r="J174"/>
  <c r="K174" s="1"/>
  <c r="O169"/>
  <c r="G169"/>
  <c r="O166"/>
  <c r="G166"/>
  <c r="J165"/>
  <c r="K165" s="1"/>
  <c r="H160"/>
  <c r="J160" s="1"/>
  <c r="K160" s="1"/>
  <c r="O159"/>
  <c r="J154"/>
  <c r="K154" s="1"/>
  <c r="O152"/>
  <c r="G152"/>
  <c r="L152" s="1"/>
  <c r="M152" s="1"/>
  <c r="Q152" s="1"/>
  <c r="J151"/>
  <c r="K151" s="1"/>
  <c r="J148"/>
  <c r="K148" s="1"/>
  <c r="O132"/>
  <c r="O84"/>
  <c r="H73"/>
  <c r="O72"/>
  <c r="O71"/>
  <c r="H65"/>
  <c r="I65" s="1"/>
  <c r="O64"/>
  <c r="O63"/>
  <c r="H57"/>
  <c r="J57" s="1"/>
  <c r="K57" s="1"/>
  <c r="O56"/>
  <c r="O55"/>
  <c r="H49"/>
  <c r="O48"/>
  <c r="O47"/>
  <c r="H40"/>
  <c r="J40" s="1"/>
  <c r="K40" s="1"/>
  <c r="O33"/>
  <c r="H28"/>
  <c r="J28" s="1"/>
  <c r="K28" s="1"/>
  <c r="O25"/>
  <c r="H20"/>
  <c r="J20" s="1"/>
  <c r="K20" s="1"/>
  <c r="O17"/>
  <c r="H12"/>
  <c r="I12" s="1"/>
  <c r="O49"/>
  <c r="O80"/>
  <c r="O67"/>
  <c r="O59"/>
  <c r="H44"/>
  <c r="I44" s="1"/>
  <c r="G33"/>
  <c r="H32"/>
  <c r="G25"/>
  <c r="H24"/>
  <c r="I24" s="1"/>
  <c r="G17"/>
  <c r="H16"/>
  <c r="G9"/>
  <c r="H273"/>
  <c r="J273" s="1"/>
  <c r="K273" s="1"/>
  <c r="O272"/>
  <c r="O265"/>
  <c r="O257"/>
  <c r="H159"/>
  <c r="J159" s="1"/>
  <c r="K159" s="1"/>
  <c r="H132"/>
  <c r="I132" s="1"/>
  <c r="L132" s="1"/>
  <c r="M132" s="1"/>
  <c r="Q132" s="1"/>
  <c r="H72"/>
  <c r="H64"/>
  <c r="J64" s="1"/>
  <c r="K64" s="1"/>
  <c r="H56"/>
  <c r="H48"/>
  <c r="I48" s="1"/>
  <c r="L48" s="1"/>
  <c r="M48" s="1"/>
  <c r="Q48" s="1"/>
  <c r="O44"/>
  <c r="O43"/>
  <c r="O32"/>
  <c r="O31"/>
  <c r="O24"/>
  <c r="O23"/>
  <c r="O16"/>
  <c r="O15"/>
  <c r="J190"/>
  <c r="K190" s="1"/>
  <c r="I190"/>
  <c r="G271"/>
  <c r="G259"/>
  <c r="G255"/>
  <c r="G189"/>
  <c r="J178"/>
  <c r="K178" s="1"/>
  <c r="G156"/>
  <c r="G272"/>
  <c r="H271"/>
  <c r="J271" s="1"/>
  <c r="K271" s="1"/>
  <c r="G268"/>
  <c r="H267"/>
  <c r="J267" s="1"/>
  <c r="K267" s="1"/>
  <c r="G264"/>
  <c r="G260"/>
  <c r="L260" s="1"/>
  <c r="M260" s="1"/>
  <c r="Q260" s="1"/>
  <c r="O267"/>
  <c r="O263"/>
  <c r="O259"/>
  <c r="H256"/>
  <c r="J256" s="1"/>
  <c r="K256" s="1"/>
  <c r="O255"/>
  <c r="H199"/>
  <c r="I199" s="1"/>
  <c r="O198"/>
  <c r="H188"/>
  <c r="H185"/>
  <c r="J185" s="1"/>
  <c r="K185" s="1"/>
  <c r="O182"/>
  <c r="J176"/>
  <c r="K176" s="1"/>
  <c r="J164"/>
  <c r="K164" s="1"/>
  <c r="J156"/>
  <c r="K156" s="1"/>
  <c r="L156" s="1"/>
  <c r="M156" s="1"/>
  <c r="Q156" s="1"/>
  <c r="J150"/>
  <c r="K150" s="1"/>
  <c r="O148"/>
  <c r="G148"/>
  <c r="L148" s="1"/>
  <c r="M148" s="1"/>
  <c r="Q148" s="1"/>
  <c r="J147"/>
  <c r="K147" s="1"/>
  <c r="O141"/>
  <c r="G141"/>
  <c r="J140"/>
  <c r="K140" s="1"/>
  <c r="H84"/>
  <c r="J84" s="1"/>
  <c r="K84" s="1"/>
  <c r="O83"/>
  <c r="H80"/>
  <c r="I80" s="1"/>
  <c r="O79"/>
  <c r="H71"/>
  <c r="O70"/>
  <c r="H67"/>
  <c r="I67" s="1"/>
  <c r="O66"/>
  <c r="H63"/>
  <c r="I63" s="1"/>
  <c r="O62"/>
  <c r="H59"/>
  <c r="I59" s="1"/>
  <c r="O58"/>
  <c r="H55"/>
  <c r="J55" s="1"/>
  <c r="K55" s="1"/>
  <c r="O54"/>
  <c r="H51"/>
  <c r="I51" s="1"/>
  <c r="O50"/>
  <c r="H47"/>
  <c r="J47" s="1"/>
  <c r="K47" s="1"/>
  <c r="H43"/>
  <c r="O42"/>
  <c r="H39"/>
  <c r="O38"/>
  <c r="H31"/>
  <c r="O30"/>
  <c r="H27"/>
  <c r="O26"/>
  <c r="H23"/>
  <c r="O22"/>
  <c r="H19"/>
  <c r="O18"/>
  <c r="H15"/>
  <c r="O14"/>
  <c r="H11"/>
  <c r="O10"/>
  <c r="G263"/>
  <c r="G190"/>
  <c r="I179"/>
  <c r="G176"/>
  <c r="G145"/>
  <c r="G83"/>
  <c r="G79"/>
  <c r="G70"/>
  <c r="G66"/>
  <c r="G62"/>
  <c r="G58"/>
  <c r="G54"/>
  <c r="G50"/>
  <c r="G42"/>
  <c r="G38"/>
  <c r="G30"/>
  <c r="G26"/>
  <c r="G22"/>
  <c r="G18"/>
  <c r="L18" s="1"/>
  <c r="M18" s="1"/>
  <c r="Q18" s="1"/>
  <c r="G14"/>
  <c r="G10"/>
  <c r="G198"/>
  <c r="O185"/>
  <c r="O176"/>
  <c r="O156"/>
  <c r="H196"/>
  <c r="I196" s="1"/>
  <c r="O190"/>
  <c r="O188"/>
  <c r="J182"/>
  <c r="K182" s="1"/>
  <c r="O180"/>
  <c r="G180"/>
  <c r="L180" s="1"/>
  <c r="M180" s="1"/>
  <c r="Q180" s="1"/>
  <c r="O178"/>
  <c r="J191"/>
  <c r="K191" s="1"/>
  <c r="I191"/>
  <c r="J214"/>
  <c r="K214" s="1"/>
  <c r="I214"/>
  <c r="J212"/>
  <c r="K212" s="1"/>
  <c r="I212"/>
  <c r="J193"/>
  <c r="K193" s="1"/>
  <c r="I193"/>
  <c r="J215"/>
  <c r="K215" s="1"/>
  <c r="I215"/>
  <c r="J192"/>
  <c r="K192" s="1"/>
  <c r="I192"/>
  <c r="L38"/>
  <c r="M38" s="1"/>
  <c r="Q38" s="1"/>
  <c r="L32"/>
  <c r="M32" s="1"/>
  <c r="Q32" s="1"/>
  <c r="L265"/>
  <c r="M265" s="1"/>
  <c r="Q265" s="1"/>
  <c r="O191"/>
  <c r="G191"/>
  <c r="I159"/>
  <c r="L159" s="1"/>
  <c r="M159" s="1"/>
  <c r="Q159" s="1"/>
  <c r="I274"/>
  <c r="L274" s="1"/>
  <c r="M274" s="1"/>
  <c r="Q274" s="1"/>
  <c r="I272"/>
  <c r="I269"/>
  <c r="L269" s="1"/>
  <c r="M269" s="1"/>
  <c r="Q269" s="1"/>
  <c r="I267"/>
  <c r="L267" s="1"/>
  <c r="M267" s="1"/>
  <c r="Q267" s="1"/>
  <c r="I265"/>
  <c r="I264"/>
  <c r="I262"/>
  <c r="L262" s="1"/>
  <c r="M262" s="1"/>
  <c r="Q262" s="1"/>
  <c r="I261"/>
  <c r="L261" s="1"/>
  <c r="M261" s="1"/>
  <c r="Q261" s="1"/>
  <c r="I260"/>
  <c r="I259"/>
  <c r="L259" s="1"/>
  <c r="M259" s="1"/>
  <c r="Q259" s="1"/>
  <c r="I258"/>
  <c r="L258" s="1"/>
  <c r="M258" s="1"/>
  <c r="Q258" s="1"/>
  <c r="I255"/>
  <c r="O215"/>
  <c r="G215"/>
  <c r="O214"/>
  <c r="G214"/>
  <c r="G213"/>
  <c r="O212"/>
  <c r="G212"/>
  <c r="O211"/>
  <c r="O206"/>
  <c r="O202"/>
  <c r="I198"/>
  <c r="L198" s="1"/>
  <c r="M198" s="1"/>
  <c r="Q198" s="1"/>
  <c r="O189"/>
  <c r="G182"/>
  <c r="I181"/>
  <c r="I177"/>
  <c r="I170"/>
  <c r="J270"/>
  <c r="K270" s="1"/>
  <c r="L270" s="1"/>
  <c r="M270" s="1"/>
  <c r="Q270" s="1"/>
  <c r="J268"/>
  <c r="K268" s="1"/>
  <c r="L268" s="1"/>
  <c r="M268" s="1"/>
  <c r="Q268" s="1"/>
  <c r="J263"/>
  <c r="K263" s="1"/>
  <c r="L263" s="1"/>
  <c r="M263" s="1"/>
  <c r="Q263" s="1"/>
  <c r="J254"/>
  <c r="K254" s="1"/>
  <c r="L254" s="1"/>
  <c r="M254" s="1"/>
  <c r="Q254" s="1"/>
  <c r="J218"/>
  <c r="K218" s="1"/>
  <c r="H213"/>
  <c r="H211"/>
  <c r="H206"/>
  <c r="H203"/>
  <c r="H202"/>
  <c r="J199"/>
  <c r="K199" s="1"/>
  <c r="L199" s="1"/>
  <c r="M199" s="1"/>
  <c r="Q199" s="1"/>
  <c r="O196"/>
  <c r="I185"/>
  <c r="L185" s="1"/>
  <c r="M185" s="1"/>
  <c r="Q185" s="1"/>
  <c r="O181"/>
  <c r="G179"/>
  <c r="O177"/>
  <c r="G175"/>
  <c r="L175" s="1"/>
  <c r="M175" s="1"/>
  <c r="Q175" s="1"/>
  <c r="O173"/>
  <c r="J173"/>
  <c r="K173" s="1"/>
  <c r="O170"/>
  <c r="G165"/>
  <c r="L165" s="1"/>
  <c r="M165" s="1"/>
  <c r="Q165" s="1"/>
  <c r="O163"/>
  <c r="J163"/>
  <c r="K163" s="1"/>
  <c r="O160"/>
  <c r="I160"/>
  <c r="L160" s="1"/>
  <c r="M160" s="1"/>
  <c r="Q160" s="1"/>
  <c r="G155"/>
  <c r="L155" s="1"/>
  <c r="M155" s="1"/>
  <c r="Q155" s="1"/>
  <c r="O153"/>
  <c r="J153"/>
  <c r="K153" s="1"/>
  <c r="G151"/>
  <c r="L151" s="1"/>
  <c r="M151" s="1"/>
  <c r="Q151" s="1"/>
  <c r="O149"/>
  <c r="J149"/>
  <c r="K149" s="1"/>
  <c r="G147"/>
  <c r="I146"/>
  <c r="O145"/>
  <c r="J145"/>
  <c r="K145" s="1"/>
  <c r="L145" s="1"/>
  <c r="M145" s="1"/>
  <c r="Q145" s="1"/>
  <c r="O142"/>
  <c r="J142"/>
  <c r="K142" s="1"/>
  <c r="G140"/>
  <c r="G139"/>
  <c r="O139"/>
  <c r="H139"/>
  <c r="G137"/>
  <c r="O137"/>
  <c r="H137"/>
  <c r="G135"/>
  <c r="O135"/>
  <c r="H135"/>
  <c r="J132"/>
  <c r="K132" s="1"/>
  <c r="I84"/>
  <c r="I83"/>
  <c r="J83"/>
  <c r="K83" s="1"/>
  <c r="I82"/>
  <c r="J82"/>
  <c r="K82" s="1"/>
  <c r="I81"/>
  <c r="J81"/>
  <c r="K81" s="1"/>
  <c r="J80"/>
  <c r="K80" s="1"/>
  <c r="I79"/>
  <c r="J79"/>
  <c r="K79" s="1"/>
  <c r="I73"/>
  <c r="J73"/>
  <c r="K73" s="1"/>
  <c r="I72"/>
  <c r="L72" s="1"/>
  <c r="M72" s="1"/>
  <c r="Q72" s="1"/>
  <c r="J72"/>
  <c r="K72" s="1"/>
  <c r="I71"/>
  <c r="J71"/>
  <c r="K71" s="1"/>
  <c r="I70"/>
  <c r="J70"/>
  <c r="K70" s="1"/>
  <c r="I69"/>
  <c r="J69"/>
  <c r="K69" s="1"/>
  <c r="I68"/>
  <c r="L68" s="1"/>
  <c r="M68" s="1"/>
  <c r="Q68" s="1"/>
  <c r="J68"/>
  <c r="K68" s="1"/>
  <c r="J67"/>
  <c r="K67" s="1"/>
  <c r="I66"/>
  <c r="L66" s="1"/>
  <c r="M66" s="1"/>
  <c r="Q66" s="1"/>
  <c r="J66"/>
  <c r="K66" s="1"/>
  <c r="J65"/>
  <c r="K65" s="1"/>
  <c r="I64"/>
  <c r="J63"/>
  <c r="K63" s="1"/>
  <c r="I62"/>
  <c r="L62" s="1"/>
  <c r="M62" s="1"/>
  <c r="Q62" s="1"/>
  <c r="J62"/>
  <c r="K62" s="1"/>
  <c r="I61"/>
  <c r="J61"/>
  <c r="K61" s="1"/>
  <c r="I60"/>
  <c r="L60" s="1"/>
  <c r="M60" s="1"/>
  <c r="Q60" s="1"/>
  <c r="J60"/>
  <c r="K60" s="1"/>
  <c r="J59"/>
  <c r="K59" s="1"/>
  <c r="I58"/>
  <c r="L58" s="1"/>
  <c r="M58" s="1"/>
  <c r="Q58" s="1"/>
  <c r="J58"/>
  <c r="K58" s="1"/>
  <c r="I56"/>
  <c r="L56" s="1"/>
  <c r="M56" s="1"/>
  <c r="Q56" s="1"/>
  <c r="J56"/>
  <c r="K56" s="1"/>
  <c r="I54"/>
  <c r="L54" s="1"/>
  <c r="M54" s="1"/>
  <c r="Q54" s="1"/>
  <c r="J54"/>
  <c r="K54" s="1"/>
  <c r="I53"/>
  <c r="J53"/>
  <c r="K53" s="1"/>
  <c r="I52"/>
  <c r="L52" s="1"/>
  <c r="M52" s="1"/>
  <c r="Q52" s="1"/>
  <c r="J52"/>
  <c r="K52" s="1"/>
  <c r="J51"/>
  <c r="K51" s="1"/>
  <c r="I50"/>
  <c r="J50"/>
  <c r="K50" s="1"/>
  <c r="I49"/>
  <c r="J49"/>
  <c r="K49" s="1"/>
  <c r="J48"/>
  <c r="K48" s="1"/>
  <c r="I47"/>
  <c r="L169"/>
  <c r="M169" s="1"/>
  <c r="Q169" s="1"/>
  <c r="L166"/>
  <c r="M166" s="1"/>
  <c r="Q166" s="1"/>
  <c r="O146"/>
  <c r="L141"/>
  <c r="M141" s="1"/>
  <c r="Q141" s="1"/>
  <c r="I43"/>
  <c r="J43"/>
  <c r="K43" s="1"/>
  <c r="I42"/>
  <c r="J42"/>
  <c r="K42" s="1"/>
  <c r="I41"/>
  <c r="J41"/>
  <c r="K41" s="1"/>
  <c r="I40"/>
  <c r="L40" s="1"/>
  <c r="M40" s="1"/>
  <c r="Q40" s="1"/>
  <c r="I39"/>
  <c r="J39"/>
  <c r="K39" s="1"/>
  <c r="I38"/>
  <c r="J38"/>
  <c r="K38" s="1"/>
  <c r="I33"/>
  <c r="J33"/>
  <c r="K33" s="1"/>
  <c r="I32"/>
  <c r="J32"/>
  <c r="K32" s="1"/>
  <c r="I31"/>
  <c r="J31"/>
  <c r="K31" s="1"/>
  <c r="I30"/>
  <c r="J30"/>
  <c r="K30" s="1"/>
  <c r="I29"/>
  <c r="J29"/>
  <c r="K29" s="1"/>
  <c r="I27"/>
  <c r="J27"/>
  <c r="K27" s="1"/>
  <c r="I26"/>
  <c r="L26" s="1"/>
  <c r="M26" s="1"/>
  <c r="Q26" s="1"/>
  <c r="J26"/>
  <c r="K26" s="1"/>
  <c r="I25"/>
  <c r="J25"/>
  <c r="K25" s="1"/>
  <c r="I23"/>
  <c r="J23"/>
  <c r="K23" s="1"/>
  <c r="I22"/>
  <c r="J22"/>
  <c r="K22" s="1"/>
  <c r="I21"/>
  <c r="J21"/>
  <c r="K21" s="1"/>
  <c r="I20"/>
  <c r="I19"/>
  <c r="J19"/>
  <c r="K19" s="1"/>
  <c r="I18"/>
  <c r="J18"/>
  <c r="K18" s="1"/>
  <c r="I17"/>
  <c r="J17"/>
  <c r="K17" s="1"/>
  <c r="I16"/>
  <c r="L16" s="1"/>
  <c r="M16" s="1"/>
  <c r="Q16" s="1"/>
  <c r="J16"/>
  <c r="K16" s="1"/>
  <c r="I15"/>
  <c r="J15"/>
  <c r="K15" s="1"/>
  <c r="I14"/>
  <c r="J14"/>
  <c r="K14" s="1"/>
  <c r="I13"/>
  <c r="J13"/>
  <c r="K13" s="1"/>
  <c r="I11"/>
  <c r="J11"/>
  <c r="K11" s="1"/>
  <c r="G193"/>
  <c r="G181"/>
  <c r="G153"/>
  <c r="L153" s="1"/>
  <c r="M153" s="1"/>
  <c r="Q153" s="1"/>
  <c r="G149"/>
  <c r="G142"/>
  <c r="G138"/>
  <c r="O138"/>
  <c r="H138"/>
  <c r="G136"/>
  <c r="O136"/>
  <c r="H136"/>
  <c r="O193"/>
  <c r="O192"/>
  <c r="G192"/>
  <c r="G177"/>
  <c r="G173"/>
  <c r="G170"/>
  <c r="G163"/>
  <c r="O203"/>
  <c r="I189"/>
  <c r="L189" s="1"/>
  <c r="M189" s="1"/>
  <c r="Q189" s="1"/>
  <c r="G178"/>
  <c r="G174"/>
  <c r="L174" s="1"/>
  <c r="M174" s="1"/>
  <c r="Q174" s="1"/>
  <c r="G164"/>
  <c r="L164" s="1"/>
  <c r="M164" s="1"/>
  <c r="Q164" s="1"/>
  <c r="G154"/>
  <c r="L154" s="1"/>
  <c r="M154" s="1"/>
  <c r="Q154" s="1"/>
  <c r="G150"/>
  <c r="G146"/>
  <c r="J10"/>
  <c r="K10" s="1"/>
  <c r="L10" s="1"/>
  <c r="M10" s="1"/>
  <c r="Q10" s="1"/>
  <c r="J9"/>
  <c r="K9" s="1"/>
  <c r="L9" s="1"/>
  <c r="M9" s="1"/>
  <c r="Q9" s="1"/>
  <c r="L178" l="1"/>
  <c r="M178" s="1"/>
  <c r="Q178" s="1"/>
  <c r="L20"/>
  <c r="M20" s="1"/>
  <c r="Q20" s="1"/>
  <c r="I28"/>
  <c r="L28" s="1"/>
  <c r="M28" s="1"/>
  <c r="Q28" s="1"/>
  <c r="L30"/>
  <c r="M30" s="1"/>
  <c r="Q30" s="1"/>
  <c r="I55"/>
  <c r="I57"/>
  <c r="L70"/>
  <c r="M70" s="1"/>
  <c r="Q70" s="1"/>
  <c r="I257"/>
  <c r="L257" s="1"/>
  <c r="M257" s="1"/>
  <c r="Q257" s="1"/>
  <c r="I266"/>
  <c r="L266" s="1"/>
  <c r="M266" s="1"/>
  <c r="Q266" s="1"/>
  <c r="I273"/>
  <c r="L273" s="1"/>
  <c r="M273" s="1"/>
  <c r="Q273" s="1"/>
  <c r="L146"/>
  <c r="M146" s="1"/>
  <c r="Q146" s="1"/>
  <c r="L192"/>
  <c r="M192" s="1"/>
  <c r="Q192" s="1"/>
  <c r="L181"/>
  <c r="M181" s="1"/>
  <c r="Q181" s="1"/>
  <c r="J12"/>
  <c r="K12" s="1"/>
  <c r="L12" s="1"/>
  <c r="M12" s="1"/>
  <c r="Q12" s="1"/>
  <c r="J24"/>
  <c r="K24" s="1"/>
  <c r="L24" s="1"/>
  <c r="M24" s="1"/>
  <c r="Q24" s="1"/>
  <c r="J44"/>
  <c r="K44" s="1"/>
  <c r="L44" s="1"/>
  <c r="M44" s="1"/>
  <c r="Q44" s="1"/>
  <c r="L50"/>
  <c r="M50" s="1"/>
  <c r="Q50" s="1"/>
  <c r="L81"/>
  <c r="M81" s="1"/>
  <c r="Q81" s="1"/>
  <c r="L83"/>
  <c r="M83" s="1"/>
  <c r="Q83" s="1"/>
  <c r="L147"/>
  <c r="M147" s="1"/>
  <c r="Q147" s="1"/>
  <c r="L214"/>
  <c r="M214" s="1"/>
  <c r="Q214" s="1"/>
  <c r="L22"/>
  <c r="M22" s="1"/>
  <c r="Q22" s="1"/>
  <c r="L42"/>
  <c r="M42" s="1"/>
  <c r="Q42" s="1"/>
  <c r="L190"/>
  <c r="M190" s="1"/>
  <c r="Q190" s="1"/>
  <c r="L176"/>
  <c r="M176" s="1"/>
  <c r="Q176" s="1"/>
  <c r="L64"/>
  <c r="M64" s="1"/>
  <c r="Q64" s="1"/>
  <c r="L142"/>
  <c r="M142" s="1"/>
  <c r="Q142" s="1"/>
  <c r="L14"/>
  <c r="M14" s="1"/>
  <c r="Q14" s="1"/>
  <c r="L79"/>
  <c r="M79" s="1"/>
  <c r="Q79" s="1"/>
  <c r="L179"/>
  <c r="M179" s="1"/>
  <c r="Q179" s="1"/>
  <c r="J188"/>
  <c r="K188" s="1"/>
  <c r="I188"/>
  <c r="L182"/>
  <c r="M182" s="1"/>
  <c r="Q182" s="1"/>
  <c r="L272"/>
  <c r="M272" s="1"/>
  <c r="Q272" s="1"/>
  <c r="L150"/>
  <c r="M150" s="1"/>
  <c r="Q150" s="1"/>
  <c r="L170"/>
  <c r="M170" s="1"/>
  <c r="Q170" s="1"/>
  <c r="L140"/>
  <c r="M140" s="1"/>
  <c r="Q140" s="1"/>
  <c r="I256"/>
  <c r="L256" s="1"/>
  <c r="M256" s="1"/>
  <c r="Q256" s="1"/>
  <c r="I271"/>
  <c r="L271" s="1"/>
  <c r="M271" s="1"/>
  <c r="Q271" s="1"/>
  <c r="L11"/>
  <c r="M11" s="1"/>
  <c r="Q11" s="1"/>
  <c r="L13"/>
  <c r="M13" s="1"/>
  <c r="Q13" s="1"/>
  <c r="L15"/>
  <c r="M15" s="1"/>
  <c r="Q15" s="1"/>
  <c r="L17"/>
  <c r="M17" s="1"/>
  <c r="Q17" s="1"/>
  <c r="L19"/>
  <c r="M19" s="1"/>
  <c r="Q19" s="1"/>
  <c r="L21"/>
  <c r="M21" s="1"/>
  <c r="Q21" s="1"/>
  <c r="L23"/>
  <c r="M23" s="1"/>
  <c r="Q23" s="1"/>
  <c r="L25"/>
  <c r="M25" s="1"/>
  <c r="Q25" s="1"/>
  <c r="L27"/>
  <c r="M27" s="1"/>
  <c r="Q27" s="1"/>
  <c r="L29"/>
  <c r="M29" s="1"/>
  <c r="Q29" s="1"/>
  <c r="L31"/>
  <c r="M31" s="1"/>
  <c r="Q31" s="1"/>
  <c r="L33"/>
  <c r="M33" s="1"/>
  <c r="Q33" s="1"/>
  <c r="L39"/>
  <c r="M39" s="1"/>
  <c r="Q39" s="1"/>
  <c r="L41"/>
  <c r="M41" s="1"/>
  <c r="Q41" s="1"/>
  <c r="L43"/>
  <c r="M43" s="1"/>
  <c r="Q43" s="1"/>
  <c r="J196"/>
  <c r="K196" s="1"/>
  <c r="L196" s="1"/>
  <c r="M196" s="1"/>
  <c r="Q196" s="1"/>
  <c r="L255"/>
  <c r="M255" s="1"/>
  <c r="Q255" s="1"/>
  <c r="L264"/>
  <c r="M264" s="1"/>
  <c r="Q264" s="1"/>
  <c r="J135"/>
  <c r="K135" s="1"/>
  <c r="I135"/>
  <c r="J137"/>
  <c r="K137" s="1"/>
  <c r="I137"/>
  <c r="L137" s="1"/>
  <c r="M137" s="1"/>
  <c r="Q137" s="1"/>
  <c r="J206"/>
  <c r="K206" s="1"/>
  <c r="I206"/>
  <c r="J136"/>
  <c r="K136" s="1"/>
  <c r="I136"/>
  <c r="J139"/>
  <c r="K139" s="1"/>
  <c r="L139" s="1"/>
  <c r="M139" s="1"/>
  <c r="Q139" s="1"/>
  <c r="I139"/>
  <c r="I203"/>
  <c r="J203"/>
  <c r="K203" s="1"/>
  <c r="J138"/>
  <c r="K138" s="1"/>
  <c r="I138"/>
  <c r="J202"/>
  <c r="K202" s="1"/>
  <c r="I202"/>
  <c r="J213"/>
  <c r="K213" s="1"/>
  <c r="I213"/>
  <c r="L191"/>
  <c r="M191" s="1"/>
  <c r="Q191" s="1"/>
  <c r="L177"/>
  <c r="M177" s="1"/>
  <c r="Q177" s="1"/>
  <c r="L193"/>
  <c r="M193" s="1"/>
  <c r="Q193" s="1"/>
  <c r="L215"/>
  <c r="M215" s="1"/>
  <c r="Q215" s="1"/>
  <c r="L173"/>
  <c r="M173" s="1"/>
  <c r="Q173" s="1"/>
  <c r="L47"/>
  <c r="M47" s="1"/>
  <c r="Q47" s="1"/>
  <c r="L49"/>
  <c r="M49" s="1"/>
  <c r="Q49" s="1"/>
  <c r="L51"/>
  <c r="M51" s="1"/>
  <c r="Q51" s="1"/>
  <c r="L53"/>
  <c r="M53" s="1"/>
  <c r="Q53" s="1"/>
  <c r="L55"/>
  <c r="M55" s="1"/>
  <c r="Q55" s="1"/>
  <c r="L57"/>
  <c r="M57" s="1"/>
  <c r="Q57" s="1"/>
  <c r="L59"/>
  <c r="M59" s="1"/>
  <c r="Q59" s="1"/>
  <c r="L61"/>
  <c r="M61" s="1"/>
  <c r="Q61" s="1"/>
  <c r="L63"/>
  <c r="M63" s="1"/>
  <c r="Q63" s="1"/>
  <c r="L65"/>
  <c r="M65" s="1"/>
  <c r="Q65" s="1"/>
  <c r="L67"/>
  <c r="M67" s="1"/>
  <c r="Q67" s="1"/>
  <c r="L69"/>
  <c r="M69" s="1"/>
  <c r="Q69" s="1"/>
  <c r="L71"/>
  <c r="M71" s="1"/>
  <c r="Q71" s="1"/>
  <c r="L73"/>
  <c r="M73" s="1"/>
  <c r="Q73" s="1"/>
  <c r="L80"/>
  <c r="M80" s="1"/>
  <c r="Q80" s="1"/>
  <c r="L82"/>
  <c r="M82" s="1"/>
  <c r="Q82" s="1"/>
  <c r="L84"/>
  <c r="M84" s="1"/>
  <c r="Q84" s="1"/>
  <c r="L212"/>
  <c r="M212" s="1"/>
  <c r="Q212" s="1"/>
  <c r="L163"/>
  <c r="M163" s="1"/>
  <c r="Q163" s="1"/>
  <c r="L149"/>
  <c r="M149" s="1"/>
  <c r="Q149" s="1"/>
  <c r="J211"/>
  <c r="K211" s="1"/>
  <c r="I211"/>
  <c r="L203" l="1"/>
  <c r="M203" s="1"/>
  <c r="Q203" s="1"/>
  <c r="L188"/>
  <c r="M188" s="1"/>
  <c r="Q188" s="1"/>
  <c r="L136"/>
  <c r="M136" s="1"/>
  <c r="Q136" s="1"/>
  <c r="L213"/>
  <c r="M213" s="1"/>
  <c r="Q213" s="1"/>
  <c r="L138"/>
  <c r="M138" s="1"/>
  <c r="Q138" s="1"/>
  <c r="L206"/>
  <c r="M206" s="1"/>
  <c r="Q206" s="1"/>
  <c r="L135"/>
  <c r="M135" s="1"/>
  <c r="Q135" s="1"/>
  <c r="L202"/>
  <c r="M202" s="1"/>
  <c r="Q202" s="1"/>
  <c r="L211"/>
  <c r="M211" s="1"/>
  <c r="Q211" s="1"/>
</calcChain>
</file>

<file path=xl/sharedStrings.xml><?xml version="1.0" encoding="utf-8"?>
<sst xmlns="http://schemas.openxmlformats.org/spreadsheetml/2006/main" count="472" uniqueCount="305">
  <si>
    <t>Quarter No</t>
  </si>
  <si>
    <t>Name of the occupant</t>
  </si>
  <si>
    <t>Present Reading</t>
  </si>
  <si>
    <t>Previous reading</t>
  </si>
  <si>
    <t>P–35</t>
  </si>
  <si>
    <t>P–36</t>
  </si>
  <si>
    <t>P–37</t>
  </si>
  <si>
    <t>P–38</t>
  </si>
  <si>
    <t>P–39</t>
  </si>
  <si>
    <t>P–40</t>
  </si>
  <si>
    <t>P–41</t>
  </si>
  <si>
    <t>P–42</t>
  </si>
  <si>
    <t>P–43</t>
  </si>
  <si>
    <t>P–44</t>
  </si>
  <si>
    <t>P–45</t>
  </si>
  <si>
    <t>P–46</t>
  </si>
  <si>
    <t>P–47</t>
  </si>
  <si>
    <t>P–48</t>
  </si>
  <si>
    <t>P–49</t>
  </si>
  <si>
    <t>P–50</t>
  </si>
  <si>
    <t>P–51</t>
  </si>
  <si>
    <t>P–52</t>
  </si>
  <si>
    <t>P–53</t>
  </si>
  <si>
    <t>P–54</t>
  </si>
  <si>
    <t>P–55</t>
  </si>
  <si>
    <t>P–56</t>
  </si>
  <si>
    <t>P–57</t>
  </si>
  <si>
    <t>P–58</t>
  </si>
  <si>
    <t>Dr. H. Kayang</t>
  </si>
  <si>
    <t>Prof. D.K. Nayak</t>
  </si>
  <si>
    <t>Prof. F.A. Qadri</t>
  </si>
  <si>
    <t>Prof. Nirmalendu Saha</t>
  </si>
  <si>
    <t>Prof. T.T. Haokip</t>
  </si>
  <si>
    <t>Dr. Y. Kumar</t>
  </si>
  <si>
    <t>Prof. Anupam Chatterjee</t>
  </si>
  <si>
    <t>Prof. B. Mishra</t>
  </si>
  <si>
    <t>Dr. Dinesh K. Choubey</t>
  </si>
  <si>
    <t>Prof. Uma Shankar</t>
  </si>
  <si>
    <t>Dr. Moon M. Mazumdar</t>
  </si>
  <si>
    <t>Prof. K. Mohan Rao</t>
  </si>
  <si>
    <t>Dr. X. P. Mao</t>
  </si>
  <si>
    <t>Dr. Arvind Kr. Singh</t>
  </si>
  <si>
    <t>Prof. N.M. Panda</t>
  </si>
  <si>
    <t>Dr. D.K. Limbu</t>
  </si>
  <si>
    <t>Prof. O.P. Singh</t>
  </si>
  <si>
    <t>Total unit Consumed</t>
  </si>
  <si>
    <t>Remaining Unit (-100)</t>
  </si>
  <si>
    <t>Remaining Unit (-200)</t>
  </si>
  <si>
    <t>Tariff:            1st 100 units :</t>
  </si>
  <si>
    <t xml:space="preserve">                             Rest units :</t>
  </si>
  <si>
    <t>Tariff:</t>
  </si>
  <si>
    <t>1st 100 units:</t>
  </si>
  <si>
    <t>2nd 100 units:</t>
  </si>
  <si>
    <t>Rest units:</t>
  </si>
  <si>
    <t>Monthly fixed charge:</t>
  </si>
  <si>
    <t xml:space="preserve"> Flat  Charge:</t>
  </si>
  <si>
    <t>Min. charge:</t>
  </si>
  <si>
    <t>Adjustment if any (+/-)</t>
  </si>
  <si>
    <t>Remarks</t>
  </si>
  <si>
    <t>Nil</t>
  </si>
  <si>
    <t>Net amount to be deducted (Rs)</t>
  </si>
  <si>
    <t>Total   Amt. (Rs)</t>
  </si>
  <si>
    <t>STATEMENT FOR ELECTRICITY CONSUMPTION CHARGES AT NEHU CAMPUSES</t>
  </si>
  <si>
    <t>REG</t>
  </si>
  <si>
    <t>Statement for the month of :</t>
  </si>
  <si>
    <t>Sub Total    (Rs)</t>
  </si>
  <si>
    <t>Prof. A.K.Yadav</t>
  </si>
  <si>
    <t>P–01</t>
  </si>
  <si>
    <t>P–02</t>
  </si>
  <si>
    <t>P–03</t>
  </si>
  <si>
    <t>P–04</t>
  </si>
  <si>
    <t>Prof. B.B.P. Gupta</t>
  </si>
  <si>
    <t>P–05</t>
  </si>
  <si>
    <t>Dr. P.K. Patra</t>
  </si>
  <si>
    <t>P–06</t>
  </si>
  <si>
    <t>P–07</t>
  </si>
  <si>
    <t>Prof. Y. N. Tiwari</t>
  </si>
  <si>
    <t>P–08</t>
  </si>
  <si>
    <t>P–09</t>
  </si>
  <si>
    <t>Dr.Subhash C. Arya</t>
  </si>
  <si>
    <t>P–10</t>
  </si>
  <si>
    <t>Dr. A.K. Nongkynrih</t>
  </si>
  <si>
    <t>P–11</t>
  </si>
  <si>
    <t>Dr. S.K. Barik</t>
  </si>
  <si>
    <t>P–12</t>
  </si>
  <si>
    <t>Dr.(Mrs.) T. V. Lucy Zehol</t>
  </si>
  <si>
    <t>P–13</t>
  </si>
  <si>
    <t>Prof. N. Chrungoo</t>
  </si>
  <si>
    <t>P–14</t>
  </si>
  <si>
    <t xml:space="preserve">Prof. N. Srivastava </t>
  </si>
  <si>
    <t>P–15</t>
  </si>
  <si>
    <t>Prof. Ramesh Sharma</t>
  </si>
  <si>
    <t>P–16</t>
  </si>
  <si>
    <t>P–17</t>
  </si>
  <si>
    <t>Prof. S.B. Prasad</t>
  </si>
  <si>
    <t>P–18</t>
  </si>
  <si>
    <t>Dr.Utpal Kumar De</t>
  </si>
  <si>
    <t>P–19</t>
  </si>
  <si>
    <t>Dr. A.P. Pati</t>
  </si>
  <si>
    <t>P–20</t>
  </si>
  <si>
    <t>Dr. Moses M. Naga</t>
  </si>
  <si>
    <t>P–21</t>
  </si>
  <si>
    <t>P–23</t>
  </si>
  <si>
    <t>Prof. B.S. Mipun</t>
  </si>
  <si>
    <t>P–24</t>
  </si>
  <si>
    <t>P–25</t>
  </si>
  <si>
    <t>Prof. P. Nayak</t>
  </si>
  <si>
    <t>P–26</t>
  </si>
  <si>
    <t>Prof. T.B. Subba</t>
  </si>
  <si>
    <t>P–27</t>
  </si>
  <si>
    <t>P–28</t>
  </si>
  <si>
    <t>P–29</t>
  </si>
  <si>
    <t>Dr. A.K. Chandra.</t>
  </si>
  <si>
    <t>P–30</t>
  </si>
  <si>
    <t>Dr. P.V. Koparkar</t>
  </si>
  <si>
    <t>P–31</t>
  </si>
  <si>
    <t>P–32</t>
  </si>
  <si>
    <t>P–33</t>
  </si>
  <si>
    <t>Dr. Khaksang Debbarma</t>
  </si>
  <si>
    <t>P–34</t>
  </si>
  <si>
    <t>Vacant</t>
  </si>
  <si>
    <t>M–01</t>
  </si>
  <si>
    <t>Prof. B. Panda</t>
  </si>
  <si>
    <t>M–02</t>
  </si>
  <si>
    <t>Dr. H. Srikant</t>
  </si>
  <si>
    <t>M–03</t>
  </si>
  <si>
    <t>Prof. Rajesh N. Sharan</t>
  </si>
  <si>
    <t>M–04</t>
  </si>
  <si>
    <t>M–05</t>
  </si>
  <si>
    <t>M–06</t>
  </si>
  <si>
    <t>Cons Type : DL ;             Qtr type: M ;  Load : 3.0 Kw.</t>
  </si>
  <si>
    <t>L–05</t>
  </si>
  <si>
    <t>Dr. R.N. Rai</t>
  </si>
  <si>
    <t>L–06</t>
  </si>
  <si>
    <t>Dr. Shiva S. Chaturvedi</t>
  </si>
  <si>
    <t>L–07</t>
  </si>
  <si>
    <t>Dr. Bharat Prasad Tripathy</t>
  </si>
  <si>
    <t>L–08</t>
  </si>
  <si>
    <t>Dr. M.P. Pandey</t>
  </si>
  <si>
    <t>L–09</t>
  </si>
  <si>
    <t>Dr. Mrs.) Kohili Das Biswas.</t>
  </si>
  <si>
    <t>L–10</t>
  </si>
  <si>
    <t>Mrs. Sangita Neog</t>
  </si>
  <si>
    <t>L–11</t>
  </si>
  <si>
    <t>L–12</t>
  </si>
  <si>
    <t>Dr.(Mrs) Gitashree Das</t>
  </si>
  <si>
    <t>L–13</t>
  </si>
  <si>
    <t>Dr. Sivaprasad Mitra</t>
  </si>
  <si>
    <t>L–14</t>
  </si>
  <si>
    <t>Dr. B.P. Sahu</t>
  </si>
  <si>
    <t>L–15</t>
  </si>
  <si>
    <t>L–16</t>
  </si>
  <si>
    <t>L–17</t>
  </si>
  <si>
    <t>Dr. B.K. Mahapatra</t>
  </si>
  <si>
    <t>L–18</t>
  </si>
  <si>
    <t>Dr.(Mrs.) Rihunlang Rymbai</t>
  </si>
  <si>
    <t>L–19</t>
  </si>
  <si>
    <t>Dr. T.S. Basu Baul</t>
  </si>
  <si>
    <t>L–20</t>
  </si>
  <si>
    <t>Mr. A.Tiken Singh</t>
  </si>
  <si>
    <t>L–21</t>
  </si>
  <si>
    <t>Dr. Munshi Ram.</t>
  </si>
  <si>
    <t>L–22</t>
  </si>
  <si>
    <t>L–23</t>
  </si>
  <si>
    <t>Dr. K.C. Kabra</t>
  </si>
  <si>
    <t>L–24</t>
  </si>
  <si>
    <t>L–25</t>
  </si>
  <si>
    <t>Dr. B.K. Gupta</t>
  </si>
  <si>
    <t>L–26</t>
  </si>
  <si>
    <t>L–27</t>
  </si>
  <si>
    <t>Dr. Biswambhar Panda</t>
  </si>
  <si>
    <t>L–28</t>
  </si>
  <si>
    <t>L–29</t>
  </si>
  <si>
    <t>Dr. Hasan Askari</t>
  </si>
  <si>
    <t>L–30</t>
  </si>
  <si>
    <t>Mr. R.S. Kharwanlang</t>
  </si>
  <si>
    <t>L–31</t>
  </si>
  <si>
    <t>Dr.(Md.) S.N. Rahman</t>
  </si>
  <si>
    <t>L–32</t>
  </si>
  <si>
    <t>Dr. S. K. Dutta</t>
  </si>
  <si>
    <t>L–33</t>
  </si>
  <si>
    <t>Shri Ravi Kant Mishra</t>
  </si>
  <si>
    <t>L–34</t>
  </si>
  <si>
    <t>L–35</t>
  </si>
  <si>
    <t>L–36</t>
  </si>
  <si>
    <t>Dr. M.M. Singh</t>
  </si>
  <si>
    <t>L–37</t>
  </si>
  <si>
    <t>Dr.(Ms) Queenbola Marak</t>
  </si>
  <si>
    <t>L–38</t>
  </si>
  <si>
    <t>Dr. P.K. Ambasht</t>
  </si>
  <si>
    <t>L–39</t>
  </si>
  <si>
    <t>Dr. Ghanashyam Bez</t>
  </si>
  <si>
    <t>L–40</t>
  </si>
  <si>
    <t>Dr. Sanghita Dutta</t>
  </si>
  <si>
    <t>L–41</t>
  </si>
  <si>
    <t>Mr. Subhas Ch. Sahana</t>
  </si>
  <si>
    <t>L–42</t>
  </si>
  <si>
    <t>Dr. Sukalpa Bhattacharjee</t>
  </si>
  <si>
    <t>L–43</t>
  </si>
  <si>
    <t>L–44</t>
  </si>
  <si>
    <t xml:space="preserve">Dr. S.R. Hajong </t>
  </si>
  <si>
    <t>L–45</t>
  </si>
  <si>
    <t>Mr. Bijay L. Dhanwar</t>
  </si>
  <si>
    <t>L–46</t>
  </si>
  <si>
    <t>L–47</t>
  </si>
  <si>
    <t>Dr. R.C. Pandey</t>
  </si>
  <si>
    <t>L–48</t>
  </si>
  <si>
    <t>Dr. Ng. Robin Singh</t>
  </si>
  <si>
    <t>L–49</t>
  </si>
  <si>
    <t>Dr. R.L. Nongkhlaw</t>
  </si>
  <si>
    <t>L–50</t>
  </si>
  <si>
    <t>L–51</t>
  </si>
  <si>
    <t>L–52</t>
  </si>
  <si>
    <t>Mr.  E.K. Rymmai</t>
  </si>
  <si>
    <t>L–53</t>
  </si>
  <si>
    <t>Shri Rajkishur Mudoi</t>
  </si>
  <si>
    <t>L–54</t>
  </si>
  <si>
    <t>Dr.(Md.) Iftekhar Hussian</t>
  </si>
  <si>
    <t>L–55</t>
  </si>
  <si>
    <t>Dr.Shailendra Kumar Singh</t>
  </si>
  <si>
    <t>L–56</t>
  </si>
  <si>
    <t>Dr. Biplab Sarkar</t>
  </si>
  <si>
    <t>L–57</t>
  </si>
  <si>
    <t>L–58</t>
  </si>
  <si>
    <t>L–59</t>
  </si>
  <si>
    <t>L–60</t>
  </si>
  <si>
    <t>Dr. Arun Kumar Singh</t>
  </si>
  <si>
    <t>L–61</t>
  </si>
  <si>
    <t>Cons Type : DL ;             Qtr type: L ;  Load : 2.5Kw.</t>
  </si>
  <si>
    <t>Dr .(Mrs.) Meera Ch. Das</t>
  </si>
  <si>
    <t>WH-1</t>
  </si>
  <si>
    <t>Dr. (Ms.) Geetika Ranjan</t>
  </si>
  <si>
    <t>WH-2</t>
  </si>
  <si>
    <t>WH-3</t>
  </si>
  <si>
    <t>WH-4</t>
  </si>
  <si>
    <t>Dr. (Mrs) Srimoyee Ghosh</t>
  </si>
  <si>
    <t>WH-5</t>
  </si>
  <si>
    <t>WH-6</t>
  </si>
  <si>
    <t>WH-7</t>
  </si>
  <si>
    <t>WH-8</t>
  </si>
  <si>
    <t>WH-9</t>
  </si>
  <si>
    <t>WH-10</t>
  </si>
  <si>
    <t>Mr. Timir S. Tripathy</t>
  </si>
  <si>
    <t>WH-11</t>
  </si>
  <si>
    <t>Dr. Benjamin Franklin Lyngdoh</t>
  </si>
  <si>
    <t>WH-12</t>
  </si>
  <si>
    <t xml:space="preserve">Dr. P. Hangsing </t>
  </si>
  <si>
    <t>WH-13</t>
  </si>
  <si>
    <t>WH-14</t>
  </si>
  <si>
    <t>Mr. Sufal Das.</t>
  </si>
  <si>
    <t>WH-15</t>
  </si>
  <si>
    <t>Dr. L. Joy Prakash Singh</t>
  </si>
  <si>
    <t>WH-16</t>
  </si>
  <si>
    <t>Dr. A.U. Sharma</t>
  </si>
  <si>
    <t>WH-17</t>
  </si>
  <si>
    <t>Dr. B. Bhuyan</t>
  </si>
  <si>
    <t>WH-18</t>
  </si>
  <si>
    <t>Prof. Sunil Kumar De</t>
  </si>
  <si>
    <t>WH-19</t>
  </si>
  <si>
    <t>Dr. Chintamani Rout</t>
  </si>
  <si>
    <t>WH-20</t>
  </si>
  <si>
    <t>Dr. Rupaban Subadar</t>
  </si>
  <si>
    <t>WH-21</t>
  </si>
  <si>
    <t>Miss Neha Chaurasia</t>
  </si>
  <si>
    <t>Monthly min./ fixed charge</t>
  </si>
  <si>
    <t>Average min./Flat Charge</t>
  </si>
  <si>
    <t>Cons Type : DL ;           Qtr type: Warden   Load : 2.5Kw.</t>
  </si>
  <si>
    <t>Dr. Vandana.</t>
  </si>
  <si>
    <t>Prof. A.N. Rai</t>
  </si>
  <si>
    <t>Dr. Bikika Laloo</t>
  </si>
  <si>
    <t>Dr. Tejimala G. Nag</t>
  </si>
  <si>
    <t>Dr. M.C. Mahato</t>
  </si>
  <si>
    <t>Cons Type : DL ;    Qtr type: P ;                 Load : 3.5 Kw.</t>
  </si>
  <si>
    <t>Cons Type : DL ;    Qtr type: P ;         Load : 3.0 Kw.</t>
  </si>
  <si>
    <t>Dr. R.K. Satapathy</t>
  </si>
  <si>
    <t>Prof. A.S. Dixit</t>
  </si>
  <si>
    <t xml:space="preserve"> 2nd 100 units:</t>
  </si>
  <si>
    <t>Dr. Arnab Kumar Maji</t>
  </si>
  <si>
    <t>P-22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</si>
  <si>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</si>
  <si>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r>
      <t xml:space="preserve">Monthly fixed / minimum charge : </t>
    </r>
    <r>
      <rPr>
        <b/>
        <sz val="11"/>
        <rFont val="Calibri"/>
        <family val="2"/>
      </rPr>
      <t>Rs. 50/Kw.</t>
    </r>
  </si>
  <si>
    <t>Dr. Amarta Kumar Pal</t>
  </si>
  <si>
    <t>Rate 1st Hundred unit @3.15</t>
  </si>
  <si>
    <t>Rate 2nd Hundred unit @3.75</t>
  </si>
  <si>
    <t>Rate Remaining unit @5.00</t>
  </si>
  <si>
    <t>Karen L. Donoghue</t>
  </si>
  <si>
    <t>Dr. B. Das</t>
  </si>
  <si>
    <t>Prof. M.S. Bisht</t>
  </si>
  <si>
    <t xml:space="preserve"> </t>
  </si>
  <si>
    <t>Mr. Juwesh Binong</t>
  </si>
  <si>
    <t>Dr. PR Chunglen sana</t>
  </si>
  <si>
    <t>Dr.(Ms) Sudipta Ghosh</t>
  </si>
  <si>
    <t>Dr. Khwairakpam Amitab</t>
  </si>
  <si>
    <t>Dr. Snehadrinarayan Khatua</t>
  </si>
  <si>
    <t>Dr. Munmun Majumdar</t>
  </si>
  <si>
    <t>Dr. Surya Bhan</t>
  </si>
  <si>
    <t>Prof. T.K. Chakraborty</t>
  </si>
  <si>
    <t>Prof. C.L. Imchen</t>
  </si>
  <si>
    <t>Dr. S. Rama Rao</t>
  </si>
  <si>
    <r>
      <rPr>
        <sz val="11"/>
        <rFont val="Calibri"/>
        <family val="2"/>
        <scheme val="minor"/>
      </rPr>
      <t xml:space="preserve">Prof. Utpala G. Sewa   </t>
    </r>
    <r>
      <rPr>
        <sz val="11"/>
        <color rgb="FFFF3399"/>
        <rFont val="Calibri"/>
        <family val="2"/>
        <scheme val="minor"/>
      </rPr>
      <t xml:space="preserve"> </t>
    </r>
    <r>
      <rPr>
        <b/>
        <sz val="11"/>
        <color rgb="FFFF3399"/>
        <rFont val="Calibri"/>
        <family val="2"/>
        <scheme val="minor"/>
      </rPr>
      <t>(50%)</t>
    </r>
  </si>
  <si>
    <t>Mr. Shishir Tiwari</t>
  </si>
  <si>
    <t>Dr. Jyoti Mozika</t>
  </si>
  <si>
    <t>Dr. Pankaj Sarkar</t>
  </si>
  <si>
    <t>September' 2019</t>
  </si>
  <si>
    <t>Dr. R.A. Lal(Retired)</t>
  </si>
</sst>
</file>

<file path=xl/styles.xml><?xml version="1.0" encoding="utf-8"?>
<styleSheet xmlns="http://schemas.openxmlformats.org/spreadsheetml/2006/main">
  <numFmts count="2">
    <numFmt numFmtId="164" formatCode="&quot;Rs.&quot;\ #,##0.00;[Red]&quot;Rs.&quot;\ \-#,##0.00"/>
    <numFmt numFmtId="165" formatCode="0.00;[Red]0.00"/>
  </numFmts>
  <fonts count="36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sz val="10"/>
      <color theme="0"/>
      <name val="Calibri"/>
      <family val="2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rgb="FF0070C0"/>
      <name val="Calibri"/>
      <family val="2"/>
    </font>
    <font>
      <sz val="8"/>
      <color rgb="FF0070C0"/>
      <name val="Calibri"/>
      <family val="2"/>
    </font>
    <font>
      <b/>
      <sz val="8"/>
      <color rgb="FF0070C0"/>
      <name val="Calibri"/>
      <family val="2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u/>
      <sz val="14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8"/>
      <name val="Calibri"/>
      <family val="2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sz val="11"/>
      <color rgb="FFC00000"/>
      <name val="Calibri"/>
      <family val="2"/>
      <scheme val="minor"/>
    </font>
    <font>
      <sz val="11"/>
      <color rgb="FFFF3399"/>
      <name val="Calibri"/>
      <family val="2"/>
      <scheme val="minor"/>
    </font>
    <font>
      <b/>
      <sz val="11"/>
      <color rgb="FFFF3399"/>
      <name val="Calibri"/>
      <family val="2"/>
      <scheme val="minor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5" fillId="0" borderId="0" xfId="0" applyFont="1"/>
    <xf numFmtId="0" fontId="1" fillId="0" borderId="0" xfId="0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165" fontId="1" fillId="0" borderId="0" xfId="0" applyNumberFormat="1" applyFont="1" applyBorder="1" applyAlignment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  <protection hidden="1"/>
    </xf>
    <xf numFmtId="165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Border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/>
    <xf numFmtId="0" fontId="18" fillId="2" borderId="0" xfId="0" applyFont="1" applyFill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wrapText="1"/>
    </xf>
    <xf numFmtId="0" fontId="14" fillId="0" borderId="0" xfId="0" applyFont="1" applyFill="1" applyBorder="1"/>
    <xf numFmtId="0" fontId="14" fillId="0" borderId="0" xfId="0" applyFont="1" applyBorder="1" applyAlignment="1">
      <alignment horizontal="center" vertical="center"/>
    </xf>
    <xf numFmtId="0" fontId="14" fillId="3" borderId="0" xfId="0" applyFont="1" applyFill="1" applyBorder="1" applyAlignment="1" applyProtection="1">
      <alignment horizontal="center" vertical="center"/>
      <protection hidden="1"/>
    </xf>
    <xf numFmtId="165" fontId="14" fillId="3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165" fontId="16" fillId="0" borderId="0" xfId="0" applyNumberFormat="1" applyFont="1" applyBorder="1" applyAlignment="1">
      <alignment horizontal="center" vertical="center"/>
    </xf>
    <xf numFmtId="165" fontId="19" fillId="0" borderId="0" xfId="0" applyNumberFormat="1" applyFont="1" applyBorder="1" applyAlignment="1">
      <alignment horizontal="center" vertical="center"/>
    </xf>
    <xf numFmtId="165" fontId="17" fillId="0" borderId="0" xfId="0" applyNumberFormat="1" applyFont="1" applyBorder="1" applyAlignment="1">
      <alignment horizontal="center" vertical="center"/>
    </xf>
    <xf numFmtId="0" fontId="14" fillId="0" borderId="0" xfId="0" applyFont="1" applyBorder="1"/>
    <xf numFmtId="0" fontId="20" fillId="0" borderId="0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64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4" fillId="0" borderId="0" xfId="0" applyFont="1"/>
    <xf numFmtId="0" fontId="25" fillId="0" borderId="0" xfId="0" applyFont="1" applyFill="1" applyAlignment="1">
      <alignment horizontal="left" vertical="center" wrapText="1"/>
    </xf>
    <xf numFmtId="0" fontId="26" fillId="0" borderId="0" xfId="0" applyFont="1" applyAlignment="1">
      <alignment wrapText="1"/>
    </xf>
    <xf numFmtId="49" fontId="25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/>
    </xf>
    <xf numFmtId="165" fontId="5" fillId="0" borderId="3" xfId="0" applyNumberFormat="1" applyFont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  <protection hidden="1"/>
    </xf>
    <xf numFmtId="165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65" fontId="10" fillId="0" borderId="3" xfId="0" applyNumberFormat="1" applyFont="1" applyBorder="1" applyAlignment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  <protection hidden="1"/>
    </xf>
    <xf numFmtId="165" fontId="10" fillId="3" borderId="3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165" fontId="14" fillId="3" borderId="5" xfId="0" applyNumberFormat="1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165" fontId="16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5" fillId="0" borderId="4" xfId="0" applyNumberFormat="1" applyFont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hidden="1"/>
    </xf>
    <xf numFmtId="165" fontId="5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  <protection hidden="1"/>
    </xf>
    <xf numFmtId="165" fontId="14" fillId="3" borderId="6" xfId="0" applyNumberFormat="1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165" fontId="16" fillId="0" borderId="6" xfId="0" applyNumberFormat="1" applyFont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8" fillId="0" borderId="3" xfId="0" applyFont="1" applyBorder="1"/>
    <xf numFmtId="0" fontId="8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  <protection hidden="1"/>
    </xf>
    <xf numFmtId="165" fontId="5" fillId="3" borderId="5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hidden="1"/>
    </xf>
    <xf numFmtId="165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  <protection hidden="1"/>
    </xf>
    <xf numFmtId="165" fontId="14" fillId="3" borderId="3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14" fillId="0" borderId="4" xfId="0" applyNumberFormat="1" applyFont="1" applyBorder="1" applyAlignment="1">
      <alignment horizontal="center" vertical="center"/>
    </xf>
    <xf numFmtId="0" fontId="14" fillId="3" borderId="4" xfId="0" applyFont="1" applyFill="1" applyBorder="1" applyAlignment="1" applyProtection="1">
      <alignment horizontal="center" vertical="center"/>
      <protection hidden="1"/>
    </xf>
    <xf numFmtId="165" fontId="14" fillId="3" borderId="4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0" borderId="3" xfId="0" applyFont="1" applyBorder="1"/>
    <xf numFmtId="0" fontId="19" fillId="0" borderId="0" xfId="0" applyFont="1" applyFill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30" fillId="2" borderId="4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0" fontId="0" fillId="3" borderId="5" xfId="0" applyFont="1" applyFill="1" applyBorder="1" applyAlignment="1" applyProtection="1">
      <alignment horizontal="center" vertical="center"/>
      <protection hidden="1"/>
    </xf>
    <xf numFmtId="165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165" fontId="28" fillId="0" borderId="5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28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65" fontId="0" fillId="0" borderId="6" xfId="0" applyNumberFormat="1" applyFont="1" applyBorder="1" applyAlignment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  <protection hidden="1"/>
    </xf>
    <xf numFmtId="165" fontId="0" fillId="3" borderId="6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165" fontId="28" fillId="0" borderId="6" xfId="0" applyNumberFormat="1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  <protection hidden="1"/>
    </xf>
    <xf numFmtId="165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8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5" fillId="0" borderId="0" xfId="0" applyFont="1"/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65" fontId="10" fillId="0" borderId="4" xfId="0" applyNumberFormat="1" applyFont="1" applyBorder="1" applyAlignment="1">
      <alignment horizontal="center" vertical="center"/>
    </xf>
    <xf numFmtId="0" fontId="10" fillId="3" borderId="4" xfId="0" applyFont="1" applyFill="1" applyBorder="1" applyAlignment="1" applyProtection="1">
      <alignment horizontal="center" vertical="center"/>
      <protection hidden="1"/>
    </xf>
    <xf numFmtId="165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165" fontId="11" fillId="0" borderId="4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165" fontId="10" fillId="3" borderId="6" xfId="0" applyNumberFormat="1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3" borderId="5" xfId="0" applyFont="1" applyFill="1" applyBorder="1" applyAlignment="1" applyProtection="1">
      <alignment horizontal="center" vertical="center"/>
      <protection hidden="1"/>
    </xf>
    <xf numFmtId="165" fontId="10" fillId="3" borderId="5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65" fontId="5" fillId="0" borderId="7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hidden="1"/>
    </xf>
    <xf numFmtId="165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165" fontId="5" fillId="3" borderId="13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165" fontId="5" fillId="0" borderId="1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5" fontId="32" fillId="0" borderId="3" xfId="0" applyNumberFormat="1" applyFont="1" applyBorder="1" applyAlignment="1">
      <alignment horizontal="center" vertical="center"/>
    </xf>
    <xf numFmtId="0" fontId="32" fillId="3" borderId="3" xfId="0" applyFont="1" applyFill="1" applyBorder="1" applyAlignment="1" applyProtection="1">
      <alignment horizontal="center" vertical="center"/>
      <protection hidden="1"/>
    </xf>
    <xf numFmtId="165" fontId="32" fillId="3" borderId="3" xfId="0" applyNumberFormat="1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6" xfId="0" applyFont="1" applyFill="1" applyBorder="1"/>
    <xf numFmtId="0" fontId="8" fillId="2" borderId="3" xfId="0" applyFont="1" applyFill="1" applyBorder="1" applyAlignment="1">
      <alignment horizontal="center" vertical="center"/>
    </xf>
    <xf numFmtId="0" fontId="0" fillId="0" borderId="5" xfId="0" applyBorder="1"/>
    <xf numFmtId="0" fontId="5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  <protection hidden="1"/>
    </xf>
    <xf numFmtId="165" fontId="13" fillId="3" borderId="6" xfId="0" applyNumberFormat="1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165" fontId="31" fillId="0" borderId="6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  <protection hidden="1"/>
    </xf>
    <xf numFmtId="165" fontId="13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65" fontId="31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29" fillId="0" borderId="7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9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2" fontId="11" fillId="0" borderId="0" xfId="0" applyNumberFormat="1" applyFont="1" applyFill="1" applyAlignment="1">
      <alignment horizontal="center" vertical="center"/>
    </xf>
    <xf numFmtId="2" fontId="11" fillId="0" borderId="0" xfId="0" applyNumberFormat="1" applyFont="1" applyFill="1" applyAlignment="1">
      <alignment horizontal="center" vertical="center" wrapText="1"/>
    </xf>
    <xf numFmtId="2" fontId="11" fillId="0" borderId="0" xfId="0" applyNumberFormat="1" applyFont="1" applyFill="1" applyAlignment="1">
      <alignment vertical="center"/>
    </xf>
    <xf numFmtId="0" fontId="10" fillId="0" borderId="0" xfId="0" applyFont="1"/>
    <xf numFmtId="0" fontId="10" fillId="0" borderId="0" xfId="0" applyFont="1" applyBorder="1"/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A44A"/>
      <color rgb="FFFF3399"/>
      <color rgb="FF005024"/>
      <color rgb="FF00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287"/>
  <sheetViews>
    <sheetView tabSelected="1" topLeftCell="A235" workbookViewId="0">
      <selection activeCell="S245" sqref="S245"/>
    </sheetView>
  </sheetViews>
  <sheetFormatPr defaultRowHeight="15"/>
  <cols>
    <col min="1" max="1" width="13.140625" customWidth="1"/>
    <col min="2" max="2" width="29.7109375" customWidth="1"/>
    <col min="3" max="3" width="10" customWidth="1"/>
    <col min="4" max="4" width="13" customWidth="1"/>
    <col min="5" max="5" width="9.140625" customWidth="1"/>
    <col min="6" max="6" width="9.7109375" customWidth="1"/>
    <col min="7" max="7" width="0.140625" hidden="1" customWidth="1"/>
    <col min="8" max="8" width="8.5703125" hidden="1" customWidth="1"/>
    <col min="9" max="9" width="0.140625" hidden="1" customWidth="1"/>
    <col min="10" max="10" width="10.140625" hidden="1" customWidth="1"/>
    <col min="11" max="11" width="0.140625" hidden="1" customWidth="1"/>
    <col min="12" max="12" width="10.28515625" customWidth="1"/>
    <col min="13" max="13" width="11.5703125" customWidth="1"/>
    <col min="17" max="17" width="10.5703125" customWidth="1"/>
    <col min="18" max="18" width="18.7109375" customWidth="1"/>
    <col min="21" max="21" width="12.28515625" customWidth="1"/>
  </cols>
  <sheetData>
    <row r="1" spans="1:48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48">
      <c r="A2" s="25"/>
      <c r="B2" s="271" t="s">
        <v>62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5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48">
      <c r="A3" s="25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5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48" ht="18" customHeight="1">
      <c r="A4" s="25"/>
      <c r="B4" s="39" t="s">
        <v>279</v>
      </c>
      <c r="C4" s="4"/>
      <c r="D4" s="4"/>
      <c r="E4" s="4"/>
      <c r="F4" s="4"/>
      <c r="G4" s="40"/>
      <c r="H4" s="4"/>
      <c r="I4" s="40"/>
      <c r="J4" s="40"/>
      <c r="K4" s="4"/>
      <c r="L4" s="4"/>
      <c r="M4" s="4" t="s">
        <v>280</v>
      </c>
      <c r="N4" s="4"/>
      <c r="O4" s="4"/>
      <c r="P4" s="4"/>
      <c r="Q4" s="4"/>
      <c r="R4" s="4"/>
      <c r="S4" s="25"/>
      <c r="T4" s="3"/>
      <c r="U4" s="3"/>
      <c r="V4" s="3"/>
      <c r="W4" s="2"/>
      <c r="X4" s="2"/>
      <c r="Y4" s="2"/>
      <c r="Z4" s="2"/>
      <c r="AA4" s="2"/>
      <c r="AB4" s="2"/>
      <c r="AC4" s="2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</row>
    <row r="5" spans="1:48" ht="21">
      <c r="A5" s="25"/>
      <c r="B5" s="4" t="s">
        <v>48</v>
      </c>
      <c r="C5" s="41">
        <v>3.7</v>
      </c>
      <c r="D5" s="4" t="s">
        <v>276</v>
      </c>
      <c r="E5" s="42">
        <v>4.2</v>
      </c>
      <c r="F5" s="4"/>
      <c r="G5" s="40"/>
      <c r="H5" s="4"/>
      <c r="I5" s="40"/>
      <c r="J5" s="40"/>
      <c r="K5" s="4"/>
      <c r="L5" s="4"/>
      <c r="M5" s="4"/>
      <c r="N5" s="4"/>
      <c r="O5" s="4"/>
      <c r="P5" s="273"/>
      <c r="Q5" s="273"/>
      <c r="R5" s="43"/>
      <c r="S5" s="25"/>
      <c r="T5" s="5"/>
      <c r="U5" s="6"/>
      <c r="V5" s="7"/>
      <c r="W5" s="2"/>
      <c r="X5" s="2"/>
      <c r="Y5" s="2"/>
      <c r="Z5" s="2"/>
      <c r="AA5" s="2"/>
      <c r="AB5" s="2"/>
      <c r="AC5" s="2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</row>
    <row r="6" spans="1:48" ht="18.75" customHeight="1">
      <c r="A6" s="25"/>
      <c r="B6" s="4" t="s">
        <v>49</v>
      </c>
      <c r="C6" s="41">
        <v>5.7</v>
      </c>
      <c r="D6" s="44" t="s">
        <v>64</v>
      </c>
      <c r="E6" s="45"/>
      <c r="F6" s="45"/>
      <c r="G6" s="46"/>
      <c r="H6" s="4"/>
      <c r="I6" s="4"/>
      <c r="J6" s="4"/>
      <c r="K6" s="47"/>
      <c r="L6" s="186" t="s">
        <v>303</v>
      </c>
      <c r="M6" s="185"/>
      <c r="N6" s="185"/>
      <c r="O6" s="185"/>
      <c r="P6" s="4"/>
      <c r="Q6" s="4"/>
      <c r="R6" s="4"/>
      <c r="S6" s="25"/>
      <c r="T6" s="2"/>
      <c r="U6" s="6"/>
      <c r="V6" s="7"/>
      <c r="W6" s="2"/>
      <c r="X6" s="2"/>
      <c r="Y6" s="2"/>
      <c r="Z6" s="2"/>
      <c r="AA6" s="2"/>
      <c r="AB6" s="2"/>
      <c r="AC6" s="2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8.75">
      <c r="A7" s="25"/>
      <c r="B7" s="4"/>
      <c r="C7" s="41"/>
      <c r="D7" s="48"/>
      <c r="E7" s="49"/>
      <c r="F7" s="49"/>
      <c r="G7" s="46"/>
      <c r="H7" s="4"/>
      <c r="I7" s="4"/>
      <c r="J7" s="4"/>
      <c r="K7" s="47"/>
      <c r="L7" s="47"/>
      <c r="M7" s="50"/>
      <c r="N7" s="51"/>
      <c r="O7" s="46"/>
      <c r="P7" s="4"/>
      <c r="Q7" s="4"/>
      <c r="R7" s="4"/>
      <c r="S7" s="25"/>
      <c r="T7" s="2"/>
      <c r="U7" s="6"/>
      <c r="V7" s="7"/>
      <c r="W7" s="2"/>
      <c r="X7" s="2"/>
      <c r="Y7" s="2"/>
      <c r="Z7" s="2"/>
      <c r="AA7" s="2"/>
      <c r="AB7" s="2"/>
      <c r="AC7" s="2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</row>
    <row r="8" spans="1:48" ht="42.75" customHeight="1">
      <c r="A8" s="25"/>
      <c r="B8" s="152" t="s">
        <v>1</v>
      </c>
      <c r="C8" s="52" t="s">
        <v>0</v>
      </c>
      <c r="D8" s="52" t="s">
        <v>2</v>
      </c>
      <c r="E8" s="52" t="s">
        <v>3</v>
      </c>
      <c r="F8" s="52" t="s">
        <v>45</v>
      </c>
      <c r="G8" s="52" t="s">
        <v>282</v>
      </c>
      <c r="H8" s="52" t="s">
        <v>46</v>
      </c>
      <c r="I8" s="52" t="s">
        <v>283</v>
      </c>
      <c r="J8" s="52" t="s">
        <v>47</v>
      </c>
      <c r="K8" s="52" t="s">
        <v>284</v>
      </c>
      <c r="L8" s="52" t="s">
        <v>65</v>
      </c>
      <c r="M8" s="52" t="s">
        <v>61</v>
      </c>
      <c r="N8" s="52" t="s">
        <v>264</v>
      </c>
      <c r="O8" s="52" t="s">
        <v>265</v>
      </c>
      <c r="P8" s="52" t="s">
        <v>57</v>
      </c>
      <c r="Q8" s="52" t="s">
        <v>60</v>
      </c>
      <c r="R8" s="52" t="s">
        <v>58</v>
      </c>
      <c r="S8" s="26"/>
      <c r="T8" s="290" t="s">
        <v>50</v>
      </c>
      <c r="U8" s="291" t="s">
        <v>51</v>
      </c>
      <c r="V8" s="291" t="s">
        <v>52</v>
      </c>
      <c r="W8" s="291" t="s">
        <v>53</v>
      </c>
      <c r="X8" s="291" t="s">
        <v>54</v>
      </c>
      <c r="Y8" s="291" t="s">
        <v>56</v>
      </c>
      <c r="Z8" s="291" t="s">
        <v>55</v>
      </c>
      <c r="AA8" s="292"/>
      <c r="AB8" s="3"/>
      <c r="AC8" s="3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</row>
    <row r="9" spans="1:48" ht="15" customHeight="1">
      <c r="A9" s="270" t="s">
        <v>272</v>
      </c>
      <c r="B9" s="53" t="s">
        <v>173</v>
      </c>
      <c r="C9" s="54" t="s">
        <v>4</v>
      </c>
      <c r="D9" s="54">
        <v>17344</v>
      </c>
      <c r="E9" s="54">
        <v>17187</v>
      </c>
      <c r="F9" s="54">
        <f>IF((D9&gt;E9),(D9-E9),(0))/1</f>
        <v>157</v>
      </c>
      <c r="G9" s="154">
        <f>IF((F9&gt;100),(100*U9), (F9*U9))</f>
        <v>370</v>
      </c>
      <c r="H9" s="155">
        <f t="shared" ref="H9:H72" si="0">IF((F9&gt;100),(F9-100),(0))</f>
        <v>57</v>
      </c>
      <c r="I9" s="156">
        <f>IF((H9&gt;100),(100*V9),(H9*V9))</f>
        <v>239.4</v>
      </c>
      <c r="J9" s="157">
        <f>IF((H9&gt;100),(H9-100),(0))</f>
        <v>0</v>
      </c>
      <c r="K9" s="154">
        <f>IF((J9&gt;0),(J9*W9),(0))</f>
        <v>0</v>
      </c>
      <c r="L9" s="154">
        <f>(G9+I9+K9)*1</f>
        <v>609.4</v>
      </c>
      <c r="M9" s="154">
        <f>L9</f>
        <v>609.4</v>
      </c>
      <c r="N9" s="158">
        <f>IF((Y9&gt;0),Y9,130)</f>
        <v>175</v>
      </c>
      <c r="O9" s="154">
        <f>IF((N9&gt;0),0,(N9+P9))</f>
        <v>0</v>
      </c>
      <c r="P9" s="167">
        <v>0</v>
      </c>
      <c r="Q9" s="154">
        <f>IF((M9&gt;0),(M9+N9+P9),(N9)+(P9))</f>
        <v>784.4</v>
      </c>
      <c r="R9" s="161" t="s">
        <v>59</v>
      </c>
      <c r="S9" s="27"/>
      <c r="T9" s="293"/>
      <c r="U9" s="294">
        <v>3.7</v>
      </c>
      <c r="V9" s="295">
        <v>4.2</v>
      </c>
      <c r="W9" s="294">
        <v>5.7</v>
      </c>
      <c r="X9" s="294">
        <v>50</v>
      </c>
      <c r="Y9" s="294">
        <f>3.5*50</f>
        <v>175</v>
      </c>
      <c r="Z9" s="294">
        <v>1000</v>
      </c>
      <c r="AA9" s="293"/>
      <c r="AB9" s="2"/>
      <c r="AC9" s="2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</row>
    <row r="10" spans="1:48">
      <c r="A10" s="270"/>
      <c r="B10" s="55" t="s">
        <v>274</v>
      </c>
      <c r="C10" s="56" t="s">
        <v>5</v>
      </c>
      <c r="D10" s="56">
        <v>22692</v>
      </c>
      <c r="E10" s="56">
        <v>22489</v>
      </c>
      <c r="F10" s="56">
        <f t="shared" ref="F10:F32" si="1">IF((D10&gt;E10),(D10-E10),(0))/1</f>
        <v>203</v>
      </c>
      <c r="G10" s="57">
        <f>IF((F10&gt;100),(100*U10), (F10*U10))</f>
        <v>370</v>
      </c>
      <c r="H10" s="58">
        <f t="shared" si="0"/>
        <v>103</v>
      </c>
      <c r="I10" s="59">
        <f>IF((H10&gt;100),(100*V10),(H10*V10))</f>
        <v>420</v>
      </c>
      <c r="J10" s="60">
        <f t="shared" ref="J10:J73" si="2">IF((H10&gt;100),(H10-100),(0))</f>
        <v>3</v>
      </c>
      <c r="K10" s="57">
        <f>IF((J10&gt;0),(J10*W10),(0))</f>
        <v>17.100000000000001</v>
      </c>
      <c r="L10" s="57">
        <f t="shared" ref="L10:L73" si="3">(G10+I10+K10)*1</f>
        <v>807.1</v>
      </c>
      <c r="M10" s="57">
        <f t="shared" ref="M10:M73" si="4">L10</f>
        <v>807.1</v>
      </c>
      <c r="N10" s="61">
        <f>IF((Y10&gt;0),Y10,130)</f>
        <v>175</v>
      </c>
      <c r="O10" s="57">
        <f>IF((F10&gt;0),0,(Y10))</f>
        <v>0</v>
      </c>
      <c r="P10" s="57">
        <v>0</v>
      </c>
      <c r="Q10" s="57">
        <f t="shared" ref="Q10:Q32" si="5">IF((M10&gt;0),(M10+N10+P10),(N10)+(P10))</f>
        <v>982.1</v>
      </c>
      <c r="R10" s="88" t="s">
        <v>59</v>
      </c>
      <c r="S10" s="27"/>
      <c r="T10" s="293"/>
      <c r="U10" s="294">
        <v>3.7</v>
      </c>
      <c r="V10" s="295">
        <v>4.2</v>
      </c>
      <c r="W10" s="294">
        <v>5.7</v>
      </c>
      <c r="X10" s="294">
        <v>50</v>
      </c>
      <c r="Y10" s="294">
        <f t="shared" ref="Y10:Y33" si="6">3.5*50</f>
        <v>175</v>
      </c>
      <c r="Z10" s="294">
        <v>1000</v>
      </c>
      <c r="AA10" s="293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</row>
    <row r="11" spans="1:48">
      <c r="A11" s="270"/>
      <c r="B11" s="55" t="s">
        <v>28</v>
      </c>
      <c r="C11" s="56" t="s">
        <v>6</v>
      </c>
      <c r="D11" s="63">
        <v>33645</v>
      </c>
      <c r="E11" s="63">
        <v>33373</v>
      </c>
      <c r="F11" s="56">
        <f t="shared" si="1"/>
        <v>272</v>
      </c>
      <c r="G11" s="57">
        <f>IF((F11&gt;100),(100*U11), (F11*U11))</f>
        <v>370</v>
      </c>
      <c r="H11" s="58">
        <f t="shared" si="0"/>
        <v>172</v>
      </c>
      <c r="I11" s="59">
        <f>IF((H11&gt;100),(100*V11),(H11*V11))</f>
        <v>420</v>
      </c>
      <c r="J11" s="60">
        <f t="shared" si="2"/>
        <v>72</v>
      </c>
      <c r="K11" s="57">
        <f>IF((J11&gt;0),(J11*W11),(0))</f>
        <v>410.40000000000003</v>
      </c>
      <c r="L11" s="57">
        <f t="shared" si="3"/>
        <v>1200.4000000000001</v>
      </c>
      <c r="M11" s="57">
        <f t="shared" si="4"/>
        <v>1200.4000000000001</v>
      </c>
      <c r="N11" s="61">
        <f>IF((Y11&gt;0),Y11,130)</f>
        <v>175</v>
      </c>
      <c r="O11" s="57">
        <f>IF((F11&gt;0),0,(Y11))</f>
        <v>0</v>
      </c>
      <c r="P11" s="57">
        <v>0</v>
      </c>
      <c r="Q11" s="57">
        <f t="shared" si="5"/>
        <v>1375.4</v>
      </c>
      <c r="R11" s="62" t="s">
        <v>59</v>
      </c>
      <c r="S11" s="27"/>
      <c r="T11" s="293"/>
      <c r="U11" s="294">
        <v>3.7</v>
      </c>
      <c r="V11" s="295">
        <v>4.2</v>
      </c>
      <c r="W11" s="294">
        <v>5.7</v>
      </c>
      <c r="X11" s="294">
        <v>50</v>
      </c>
      <c r="Y11" s="294">
        <f t="shared" si="6"/>
        <v>175</v>
      </c>
      <c r="Z11" s="294">
        <v>1000</v>
      </c>
      <c r="AA11" s="296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</row>
    <row r="12" spans="1:48">
      <c r="A12" s="270"/>
      <c r="B12" s="55" t="s">
        <v>29</v>
      </c>
      <c r="C12" s="56" t="s">
        <v>7</v>
      </c>
      <c r="D12" s="56">
        <v>31993</v>
      </c>
      <c r="E12" s="56">
        <v>31813</v>
      </c>
      <c r="F12" s="56">
        <f t="shared" si="1"/>
        <v>180</v>
      </c>
      <c r="G12" s="57">
        <f>IF((F12&gt;100),(100*U12), (F12*U12))</f>
        <v>370</v>
      </c>
      <c r="H12" s="58">
        <f t="shared" si="0"/>
        <v>80</v>
      </c>
      <c r="I12" s="59">
        <f>IF((H12&gt;100),(100*V12),(H12*V12))</f>
        <v>336</v>
      </c>
      <c r="J12" s="60">
        <f t="shared" si="2"/>
        <v>0</v>
      </c>
      <c r="K12" s="57">
        <f>IF((J12&gt;0),(J12*W12),(0))</f>
        <v>0</v>
      </c>
      <c r="L12" s="57">
        <f t="shared" si="3"/>
        <v>706</v>
      </c>
      <c r="M12" s="57">
        <f t="shared" si="4"/>
        <v>706</v>
      </c>
      <c r="N12" s="61">
        <f>IF((Y12&gt;0),Y12,130)</f>
        <v>175</v>
      </c>
      <c r="O12" s="57">
        <f>IF((F12&gt;0),0,(Y12))</f>
        <v>0</v>
      </c>
      <c r="P12" s="57">
        <v>0</v>
      </c>
      <c r="Q12" s="57">
        <f t="shared" si="5"/>
        <v>881</v>
      </c>
      <c r="R12" s="62" t="s">
        <v>59</v>
      </c>
      <c r="S12" s="27"/>
      <c r="T12" s="293"/>
      <c r="U12" s="294">
        <v>3.7</v>
      </c>
      <c r="V12" s="295">
        <v>4.2</v>
      </c>
      <c r="W12" s="294">
        <v>5.7</v>
      </c>
      <c r="X12" s="294">
        <v>50</v>
      </c>
      <c r="Y12" s="294">
        <f t="shared" si="6"/>
        <v>175</v>
      </c>
      <c r="Z12" s="294">
        <v>1000</v>
      </c>
      <c r="AA12" s="296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</row>
    <row r="13" spans="1:48">
      <c r="A13" s="270"/>
      <c r="B13" s="55" t="s">
        <v>30</v>
      </c>
      <c r="C13" s="56" t="s">
        <v>8</v>
      </c>
      <c r="D13" s="56">
        <v>25099</v>
      </c>
      <c r="E13" s="56">
        <v>24919</v>
      </c>
      <c r="F13" s="56">
        <f t="shared" si="1"/>
        <v>180</v>
      </c>
      <c r="G13" s="57">
        <f>IF((F13&gt;100),(100*U13), (F13*U13))</f>
        <v>370</v>
      </c>
      <c r="H13" s="58">
        <f t="shared" si="0"/>
        <v>80</v>
      </c>
      <c r="I13" s="59">
        <f>IF((H13&gt;100),(100*V13),(H13*V13))</f>
        <v>336</v>
      </c>
      <c r="J13" s="60">
        <f t="shared" si="2"/>
        <v>0</v>
      </c>
      <c r="K13" s="57">
        <f>IF((J13&gt;0),(J13*W13),(0))</f>
        <v>0</v>
      </c>
      <c r="L13" s="57">
        <f t="shared" si="3"/>
        <v>706</v>
      </c>
      <c r="M13" s="57">
        <f t="shared" si="4"/>
        <v>706</v>
      </c>
      <c r="N13" s="61">
        <f>IF((Y13&gt;0),Y13,130)</f>
        <v>175</v>
      </c>
      <c r="O13" s="57">
        <f>IF((F13&gt;0),0,(Y13))</f>
        <v>0</v>
      </c>
      <c r="P13" s="57">
        <v>0</v>
      </c>
      <c r="Q13" s="57">
        <f t="shared" si="5"/>
        <v>881</v>
      </c>
      <c r="R13" s="62" t="s">
        <v>59</v>
      </c>
      <c r="S13" s="27"/>
      <c r="T13" s="293"/>
      <c r="U13" s="294">
        <v>3.7</v>
      </c>
      <c r="V13" s="295">
        <v>4.2</v>
      </c>
      <c r="W13" s="294">
        <v>5.7</v>
      </c>
      <c r="X13" s="294">
        <v>50</v>
      </c>
      <c r="Y13" s="294">
        <f t="shared" si="6"/>
        <v>175</v>
      </c>
      <c r="Z13" s="294">
        <v>1000</v>
      </c>
      <c r="AA13" s="296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</row>
    <row r="14" spans="1:48">
      <c r="A14" s="270"/>
      <c r="B14" s="55" t="s">
        <v>31</v>
      </c>
      <c r="C14" s="56" t="s">
        <v>9</v>
      </c>
      <c r="D14" s="56">
        <v>16011</v>
      </c>
      <c r="E14" s="56">
        <v>15948</v>
      </c>
      <c r="F14" s="56">
        <f t="shared" si="1"/>
        <v>63</v>
      </c>
      <c r="G14" s="57">
        <f>IF((F14&gt;100),(100*U14), (F14*U14))</f>
        <v>233.10000000000002</v>
      </c>
      <c r="H14" s="58">
        <f t="shared" si="0"/>
        <v>0</v>
      </c>
      <c r="I14" s="59">
        <f>IF((H14&gt;100),(100*V14),(H14*V14))</f>
        <v>0</v>
      </c>
      <c r="J14" s="60">
        <f t="shared" si="2"/>
        <v>0</v>
      </c>
      <c r="K14" s="57">
        <f>IF((J14&gt;0),(J14*W14),(0))</f>
        <v>0</v>
      </c>
      <c r="L14" s="57">
        <f t="shared" si="3"/>
        <v>233.10000000000002</v>
      </c>
      <c r="M14" s="57">
        <f t="shared" si="4"/>
        <v>233.10000000000002</v>
      </c>
      <c r="N14" s="61">
        <f>IF((Y14&gt;0),Y14,130)</f>
        <v>175</v>
      </c>
      <c r="O14" s="57">
        <f>IF((F14&gt;0),0,(Y14))</f>
        <v>0</v>
      </c>
      <c r="P14" s="57">
        <v>0</v>
      </c>
      <c r="Q14" s="57">
        <f t="shared" si="5"/>
        <v>408.1</v>
      </c>
      <c r="R14" s="109" t="s">
        <v>59</v>
      </c>
      <c r="S14" s="27"/>
      <c r="T14" s="293"/>
      <c r="U14" s="294">
        <v>3.7</v>
      </c>
      <c r="V14" s="295">
        <v>4.2</v>
      </c>
      <c r="W14" s="294">
        <v>5.7</v>
      </c>
      <c r="X14" s="294">
        <v>50</v>
      </c>
      <c r="Y14" s="294">
        <f t="shared" si="6"/>
        <v>175</v>
      </c>
      <c r="Z14" s="294">
        <v>1000</v>
      </c>
      <c r="AA14" s="296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</row>
    <row r="15" spans="1:48">
      <c r="A15" s="270"/>
      <c r="B15" s="55" t="s">
        <v>32</v>
      </c>
      <c r="C15" s="56" t="s">
        <v>10</v>
      </c>
      <c r="D15" s="56">
        <v>31750</v>
      </c>
      <c r="E15" s="56">
        <v>31524</v>
      </c>
      <c r="F15" s="56">
        <f t="shared" si="1"/>
        <v>226</v>
      </c>
      <c r="G15" s="57">
        <f>IF((F15&gt;100),(100*U15), (F15*U15))</f>
        <v>370</v>
      </c>
      <c r="H15" s="58">
        <f t="shared" si="0"/>
        <v>126</v>
      </c>
      <c r="I15" s="59">
        <f>IF((H15&gt;100),(100*V15),(H15*V15))</f>
        <v>420</v>
      </c>
      <c r="J15" s="60">
        <f t="shared" si="2"/>
        <v>26</v>
      </c>
      <c r="K15" s="57">
        <f>IF((J15&gt;0),(J15*W15),(0))</f>
        <v>148.20000000000002</v>
      </c>
      <c r="L15" s="57">
        <f t="shared" si="3"/>
        <v>938.2</v>
      </c>
      <c r="M15" s="57">
        <f t="shared" si="4"/>
        <v>938.2</v>
      </c>
      <c r="N15" s="61">
        <f>IF((Y15&gt;0),Y15,130)</f>
        <v>175</v>
      </c>
      <c r="O15" s="57">
        <f>IF((F15&gt;0),0,(Y15))</f>
        <v>0</v>
      </c>
      <c r="P15" s="57">
        <v>0</v>
      </c>
      <c r="Q15" s="57">
        <f t="shared" si="5"/>
        <v>1113.2</v>
      </c>
      <c r="R15" s="109" t="s">
        <v>59</v>
      </c>
      <c r="S15" s="27"/>
      <c r="T15" s="293"/>
      <c r="U15" s="294">
        <v>3.7</v>
      </c>
      <c r="V15" s="295">
        <v>4.2</v>
      </c>
      <c r="W15" s="294">
        <v>5.7</v>
      </c>
      <c r="X15" s="294">
        <v>50</v>
      </c>
      <c r="Y15" s="294">
        <f t="shared" si="6"/>
        <v>175</v>
      </c>
      <c r="Z15" s="294">
        <v>1000</v>
      </c>
      <c r="AA15" s="296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</row>
    <row r="16" spans="1:48">
      <c r="A16" s="270"/>
      <c r="B16" s="131" t="s">
        <v>167</v>
      </c>
      <c r="C16" s="56" t="s">
        <v>11</v>
      </c>
      <c r="D16" s="56">
        <v>12080</v>
      </c>
      <c r="E16" s="56">
        <v>11821</v>
      </c>
      <c r="F16" s="56">
        <f t="shared" si="1"/>
        <v>259</v>
      </c>
      <c r="G16" s="57">
        <f>IF((F16&gt;100),(100*U16), (F16*U16))</f>
        <v>370</v>
      </c>
      <c r="H16" s="58">
        <f t="shared" si="0"/>
        <v>159</v>
      </c>
      <c r="I16" s="59">
        <f>IF((H16&gt;100),(100*V16),(H16*V16))</f>
        <v>420</v>
      </c>
      <c r="J16" s="60">
        <f t="shared" si="2"/>
        <v>59</v>
      </c>
      <c r="K16" s="57">
        <f>IF((J16&gt;0),(J16*W16),(0))</f>
        <v>336.3</v>
      </c>
      <c r="L16" s="57">
        <f t="shared" si="3"/>
        <v>1126.3</v>
      </c>
      <c r="M16" s="57">
        <f t="shared" si="4"/>
        <v>1126.3</v>
      </c>
      <c r="N16" s="61">
        <f>IF((Y16&gt;0),Y16,130)</f>
        <v>175</v>
      </c>
      <c r="O16" s="57">
        <f>IF((F16&gt;0),0,(Y16))</f>
        <v>0</v>
      </c>
      <c r="P16" s="57">
        <v>0</v>
      </c>
      <c r="Q16" s="57">
        <f t="shared" si="5"/>
        <v>1301.3</v>
      </c>
      <c r="R16" s="62" t="s">
        <v>59</v>
      </c>
      <c r="S16" s="27"/>
      <c r="T16" s="293"/>
      <c r="U16" s="294">
        <v>3.7</v>
      </c>
      <c r="V16" s="295">
        <v>4.2</v>
      </c>
      <c r="W16" s="294">
        <v>5.7</v>
      </c>
      <c r="X16" s="294">
        <v>50</v>
      </c>
      <c r="Y16" s="294">
        <f t="shared" si="6"/>
        <v>175</v>
      </c>
      <c r="Z16" s="294">
        <v>1000</v>
      </c>
      <c r="AA16" s="296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</row>
    <row r="17" spans="1:48">
      <c r="A17" s="270"/>
      <c r="B17" s="55" t="s">
        <v>33</v>
      </c>
      <c r="C17" s="56" t="s">
        <v>12</v>
      </c>
      <c r="D17" s="56">
        <v>53022</v>
      </c>
      <c r="E17" s="56">
        <v>52703</v>
      </c>
      <c r="F17" s="56">
        <f t="shared" si="1"/>
        <v>319</v>
      </c>
      <c r="G17" s="57">
        <f>IF((F17&gt;100),(100*U17), (F17*U17))</f>
        <v>370</v>
      </c>
      <c r="H17" s="58">
        <f t="shared" si="0"/>
        <v>219</v>
      </c>
      <c r="I17" s="59">
        <f>IF((H17&gt;100),(100*V17),(H17*V17))</f>
        <v>420</v>
      </c>
      <c r="J17" s="60">
        <f t="shared" si="2"/>
        <v>119</v>
      </c>
      <c r="K17" s="57">
        <f>IF((J17&gt;0),(J17*W17),(0))</f>
        <v>678.30000000000007</v>
      </c>
      <c r="L17" s="57">
        <f t="shared" si="3"/>
        <v>1468.3000000000002</v>
      </c>
      <c r="M17" s="57">
        <f t="shared" si="4"/>
        <v>1468.3000000000002</v>
      </c>
      <c r="N17" s="61">
        <f>IF((Y17&gt;0),Y17,130)</f>
        <v>175</v>
      </c>
      <c r="O17" s="57">
        <f>IF((F17&gt;0),0,(Y17))</f>
        <v>0</v>
      </c>
      <c r="P17" s="57">
        <v>0</v>
      </c>
      <c r="Q17" s="57">
        <f t="shared" si="5"/>
        <v>1643.3000000000002</v>
      </c>
      <c r="R17" s="62" t="s">
        <v>59</v>
      </c>
      <c r="S17" s="27"/>
      <c r="T17" s="293"/>
      <c r="U17" s="294">
        <v>3.7</v>
      </c>
      <c r="V17" s="295">
        <v>4.2</v>
      </c>
      <c r="W17" s="294">
        <v>5.7</v>
      </c>
      <c r="X17" s="294">
        <v>50</v>
      </c>
      <c r="Y17" s="294">
        <f t="shared" si="6"/>
        <v>175</v>
      </c>
      <c r="Z17" s="294">
        <v>1000</v>
      </c>
      <c r="AA17" s="296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</row>
    <row r="18" spans="1:48">
      <c r="A18" s="270"/>
      <c r="B18" s="55" t="s">
        <v>219</v>
      </c>
      <c r="C18" s="56" t="s">
        <v>13</v>
      </c>
      <c r="D18" s="56">
        <v>21159</v>
      </c>
      <c r="E18" s="56">
        <v>20943</v>
      </c>
      <c r="F18" s="56">
        <f>IF((D18&gt;E18),(D18-E18),(0))/1</f>
        <v>216</v>
      </c>
      <c r="G18" s="57">
        <f>IF((F18&gt;100),(100*U18), (F18*U18))</f>
        <v>370</v>
      </c>
      <c r="H18" s="58">
        <f t="shared" si="0"/>
        <v>116</v>
      </c>
      <c r="I18" s="59">
        <f>IF((H18&gt;100),(100*V18),(H18*V18))</f>
        <v>420</v>
      </c>
      <c r="J18" s="60">
        <f t="shared" si="2"/>
        <v>16</v>
      </c>
      <c r="K18" s="57">
        <f>IF((J18&gt;0),(J18*W18),(0))</f>
        <v>91.2</v>
      </c>
      <c r="L18" s="57">
        <f>(G18+I18+K18)*1</f>
        <v>881.2</v>
      </c>
      <c r="M18" s="57">
        <f t="shared" si="4"/>
        <v>881.2</v>
      </c>
      <c r="N18" s="61">
        <f>IF((Y18&gt;0),Y18,130)</f>
        <v>175</v>
      </c>
      <c r="O18" s="57">
        <f>IF((F18&gt;0),0,(Y18))</f>
        <v>0</v>
      </c>
      <c r="P18" s="57">
        <v>0</v>
      </c>
      <c r="Q18" s="57">
        <f t="shared" si="5"/>
        <v>1056.2</v>
      </c>
      <c r="R18" s="62" t="s">
        <v>59</v>
      </c>
      <c r="S18" s="27"/>
      <c r="T18" s="293"/>
      <c r="U18" s="294">
        <v>3.7</v>
      </c>
      <c r="V18" s="295">
        <v>4.2</v>
      </c>
      <c r="W18" s="294">
        <v>5.7</v>
      </c>
      <c r="X18" s="294">
        <v>50</v>
      </c>
      <c r="Y18" s="294">
        <f t="shared" si="6"/>
        <v>175</v>
      </c>
      <c r="Z18" s="294">
        <v>1000</v>
      </c>
      <c r="AA18" s="296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</row>
    <row r="19" spans="1:48">
      <c r="A19" s="270"/>
      <c r="B19" s="55" t="s">
        <v>34</v>
      </c>
      <c r="C19" s="56" t="s">
        <v>14</v>
      </c>
      <c r="D19" s="56">
        <v>44247</v>
      </c>
      <c r="E19" s="56">
        <v>43891</v>
      </c>
      <c r="F19" s="56">
        <f t="shared" si="1"/>
        <v>356</v>
      </c>
      <c r="G19" s="57">
        <f>IF((F19&gt;100),(100*U19), (F19*U19))</f>
        <v>370</v>
      </c>
      <c r="H19" s="58">
        <f t="shared" si="0"/>
        <v>256</v>
      </c>
      <c r="I19" s="59">
        <f>IF((H19&gt;100),(100*V19),(H19*V19))</f>
        <v>420</v>
      </c>
      <c r="J19" s="60">
        <f t="shared" si="2"/>
        <v>156</v>
      </c>
      <c r="K19" s="57">
        <f>IF((J19&gt;0),(J19*W19),(0))</f>
        <v>889.2</v>
      </c>
      <c r="L19" s="57">
        <f t="shared" si="3"/>
        <v>1679.2</v>
      </c>
      <c r="M19" s="57">
        <f t="shared" si="4"/>
        <v>1679.2</v>
      </c>
      <c r="N19" s="61">
        <f>IF((Y19&gt;0),Y19,130)</f>
        <v>175</v>
      </c>
      <c r="O19" s="57">
        <f>IF((F19&gt;0),0,(Y19))</f>
        <v>0</v>
      </c>
      <c r="P19" s="57">
        <v>0</v>
      </c>
      <c r="Q19" s="57">
        <f t="shared" si="5"/>
        <v>1854.2</v>
      </c>
      <c r="R19" s="62" t="s">
        <v>59</v>
      </c>
      <c r="S19" s="27"/>
      <c r="T19" s="293"/>
      <c r="U19" s="294">
        <v>3.7</v>
      </c>
      <c r="V19" s="295">
        <v>4.2</v>
      </c>
      <c r="W19" s="294">
        <v>5.7</v>
      </c>
      <c r="X19" s="294">
        <v>50</v>
      </c>
      <c r="Y19" s="294">
        <f t="shared" si="6"/>
        <v>175</v>
      </c>
      <c r="Z19" s="294">
        <v>1000</v>
      </c>
      <c r="AA19" s="296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</row>
    <row r="20" spans="1:48">
      <c r="A20" s="270"/>
      <c r="B20" s="55" t="s">
        <v>35</v>
      </c>
      <c r="C20" s="56" t="s">
        <v>15</v>
      </c>
      <c r="D20" s="56">
        <v>41712</v>
      </c>
      <c r="E20" s="56">
        <v>41331</v>
      </c>
      <c r="F20" s="56">
        <f t="shared" si="1"/>
        <v>381</v>
      </c>
      <c r="G20" s="57">
        <f>IF((F20&gt;100),(100*U20), (F20*U20))</f>
        <v>370</v>
      </c>
      <c r="H20" s="58">
        <f t="shared" si="0"/>
        <v>281</v>
      </c>
      <c r="I20" s="59">
        <f>IF((H20&gt;100),(100*V20),(H20*V20))</f>
        <v>420</v>
      </c>
      <c r="J20" s="60">
        <f t="shared" si="2"/>
        <v>181</v>
      </c>
      <c r="K20" s="57">
        <f>IF((J20&gt;0),(J20*W20),(0))</f>
        <v>1031.7</v>
      </c>
      <c r="L20" s="57">
        <f t="shared" si="3"/>
        <v>1821.7</v>
      </c>
      <c r="M20" s="57">
        <f t="shared" si="4"/>
        <v>1821.7</v>
      </c>
      <c r="N20" s="61">
        <f>IF((Y20&gt;0),Y20,130)</f>
        <v>175</v>
      </c>
      <c r="O20" s="57">
        <f>IF((F20&gt;0),0,(Y20))</f>
        <v>0</v>
      </c>
      <c r="P20" s="57">
        <v>0</v>
      </c>
      <c r="Q20" s="57">
        <f t="shared" si="5"/>
        <v>1996.7</v>
      </c>
      <c r="R20" s="62" t="s">
        <v>59</v>
      </c>
      <c r="S20" s="27"/>
      <c r="T20" s="293"/>
      <c r="U20" s="294">
        <v>3.7</v>
      </c>
      <c r="V20" s="295">
        <v>4.2</v>
      </c>
      <c r="W20" s="294">
        <v>5.7</v>
      </c>
      <c r="X20" s="294">
        <v>50</v>
      </c>
      <c r="Y20" s="294">
        <f t="shared" si="6"/>
        <v>175</v>
      </c>
      <c r="Z20" s="294">
        <v>1000</v>
      </c>
      <c r="AA20" s="296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</row>
    <row r="21" spans="1:48">
      <c r="A21" s="270"/>
      <c r="B21" s="55" t="s">
        <v>268</v>
      </c>
      <c r="C21" s="56" t="s">
        <v>16</v>
      </c>
      <c r="D21" s="56">
        <v>20444</v>
      </c>
      <c r="E21" s="56">
        <v>20319</v>
      </c>
      <c r="F21" s="56">
        <f t="shared" si="1"/>
        <v>125</v>
      </c>
      <c r="G21" s="57">
        <f>IF((F21&gt;100),(100*U21), (F21*U21))</f>
        <v>370</v>
      </c>
      <c r="H21" s="58">
        <f t="shared" si="0"/>
        <v>25</v>
      </c>
      <c r="I21" s="59">
        <f>IF((H21&gt;100),(100*V21),(H21*V21))</f>
        <v>105</v>
      </c>
      <c r="J21" s="60">
        <f t="shared" si="2"/>
        <v>0</v>
      </c>
      <c r="K21" s="57">
        <f>IF((J21&gt;0),(J21*W21),(0))</f>
        <v>0</v>
      </c>
      <c r="L21" s="57">
        <f t="shared" si="3"/>
        <v>475</v>
      </c>
      <c r="M21" s="57">
        <f t="shared" si="4"/>
        <v>475</v>
      </c>
      <c r="N21" s="61">
        <f>IF((Y21&gt;0),Y21,130)</f>
        <v>175</v>
      </c>
      <c r="O21" s="57">
        <f>IF((F21&gt;0),0,(Y21))</f>
        <v>0</v>
      </c>
      <c r="P21" s="57">
        <v>0</v>
      </c>
      <c r="Q21" s="57">
        <f t="shared" si="5"/>
        <v>650</v>
      </c>
      <c r="R21" s="62" t="s">
        <v>59</v>
      </c>
      <c r="S21" s="27"/>
      <c r="T21" s="293"/>
      <c r="U21" s="294">
        <v>3.7</v>
      </c>
      <c r="V21" s="295">
        <v>4.2</v>
      </c>
      <c r="W21" s="294">
        <v>5.7</v>
      </c>
      <c r="X21" s="294">
        <v>50</v>
      </c>
      <c r="Y21" s="294">
        <f t="shared" si="6"/>
        <v>175</v>
      </c>
      <c r="Z21" s="294">
        <v>1000</v>
      </c>
      <c r="AA21" s="293"/>
      <c r="AB21" s="2"/>
      <c r="AC21" s="2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</row>
    <row r="22" spans="1:48">
      <c r="A22" s="270"/>
      <c r="B22" s="55" t="s">
        <v>36</v>
      </c>
      <c r="C22" s="56" t="s">
        <v>17</v>
      </c>
      <c r="D22" s="56">
        <v>20363</v>
      </c>
      <c r="E22" s="56">
        <v>20224</v>
      </c>
      <c r="F22" s="56">
        <f t="shared" si="1"/>
        <v>139</v>
      </c>
      <c r="G22" s="57">
        <f>IF((F22&gt;100),(100*U22), (F22*U22))</f>
        <v>370</v>
      </c>
      <c r="H22" s="58">
        <f t="shared" si="0"/>
        <v>39</v>
      </c>
      <c r="I22" s="59">
        <f>IF((H22&gt;100),(100*V22),(H22*V22))</f>
        <v>163.80000000000001</v>
      </c>
      <c r="J22" s="60">
        <f t="shared" si="2"/>
        <v>0</v>
      </c>
      <c r="K22" s="57">
        <f>IF((J22&gt;0),(J22*W22),(0))</f>
        <v>0</v>
      </c>
      <c r="L22" s="57">
        <f t="shared" si="3"/>
        <v>533.79999999999995</v>
      </c>
      <c r="M22" s="57">
        <f t="shared" si="4"/>
        <v>533.79999999999995</v>
      </c>
      <c r="N22" s="61">
        <f>IF((Y22&gt;0),Y22,130)</f>
        <v>175</v>
      </c>
      <c r="O22" s="57">
        <f>IF((F22&gt;0),0,(Y22))</f>
        <v>0</v>
      </c>
      <c r="P22" s="57">
        <v>0</v>
      </c>
      <c r="Q22" s="57">
        <f t="shared" si="5"/>
        <v>708.8</v>
      </c>
      <c r="R22" s="62" t="s">
        <v>59</v>
      </c>
      <c r="S22" s="27"/>
      <c r="T22" s="293"/>
      <c r="U22" s="294">
        <v>3.7</v>
      </c>
      <c r="V22" s="295">
        <v>4.2</v>
      </c>
      <c r="W22" s="294">
        <v>5.7</v>
      </c>
      <c r="X22" s="294">
        <v>50</v>
      </c>
      <c r="Y22" s="294">
        <f t="shared" si="6"/>
        <v>175</v>
      </c>
      <c r="Z22" s="294">
        <v>1000</v>
      </c>
      <c r="AA22" s="293"/>
      <c r="AB22" s="2"/>
      <c r="AC22" s="2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</row>
    <row r="23" spans="1:48">
      <c r="A23" s="270"/>
      <c r="B23" s="55" t="s">
        <v>37</v>
      </c>
      <c r="C23" s="56" t="s">
        <v>18</v>
      </c>
      <c r="D23" s="56">
        <v>7164</v>
      </c>
      <c r="E23" s="56">
        <v>6858</v>
      </c>
      <c r="F23" s="56">
        <f t="shared" si="1"/>
        <v>306</v>
      </c>
      <c r="G23" s="57">
        <f>IF((F23&gt;100),(100*U23), (F23*U23))</f>
        <v>370</v>
      </c>
      <c r="H23" s="58">
        <f t="shared" si="0"/>
        <v>206</v>
      </c>
      <c r="I23" s="59">
        <f>IF((H23&gt;100),(100*V23),(H23*V23))</f>
        <v>420</v>
      </c>
      <c r="J23" s="60">
        <f t="shared" si="2"/>
        <v>106</v>
      </c>
      <c r="K23" s="57">
        <f>IF((J23&gt;0),(J23*W23),(0))</f>
        <v>604.20000000000005</v>
      </c>
      <c r="L23" s="57">
        <f t="shared" si="3"/>
        <v>1394.2</v>
      </c>
      <c r="M23" s="57">
        <f t="shared" si="4"/>
        <v>1394.2</v>
      </c>
      <c r="N23" s="61">
        <f>IF((Y23&gt;0),Y23,130)</f>
        <v>175</v>
      </c>
      <c r="O23" s="57">
        <f>IF((F23&gt;0),0,(Y23))</f>
        <v>0</v>
      </c>
      <c r="P23" s="57">
        <v>0</v>
      </c>
      <c r="Q23" s="57">
        <f t="shared" si="5"/>
        <v>1569.2</v>
      </c>
      <c r="R23" s="62" t="s">
        <v>59</v>
      </c>
      <c r="S23" s="27"/>
      <c r="T23" s="293"/>
      <c r="U23" s="294">
        <v>3.7</v>
      </c>
      <c r="V23" s="295">
        <v>4.2</v>
      </c>
      <c r="W23" s="294">
        <v>5.7</v>
      </c>
      <c r="X23" s="294">
        <v>50</v>
      </c>
      <c r="Y23" s="294">
        <f t="shared" si="6"/>
        <v>175</v>
      </c>
      <c r="Z23" s="294">
        <v>1000</v>
      </c>
      <c r="AA23" s="293"/>
      <c r="AB23" s="2"/>
      <c r="AC23" s="2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</row>
    <row r="24" spans="1:48">
      <c r="A24" s="270"/>
      <c r="B24" s="55" t="s">
        <v>38</v>
      </c>
      <c r="C24" s="56" t="s">
        <v>19</v>
      </c>
      <c r="D24" s="56">
        <v>21581</v>
      </c>
      <c r="E24" s="56">
        <v>21324</v>
      </c>
      <c r="F24" s="56">
        <f t="shared" si="1"/>
        <v>257</v>
      </c>
      <c r="G24" s="57">
        <f>IF((F24&gt;100),(100*U24), (F24*U24))</f>
        <v>370</v>
      </c>
      <c r="H24" s="58">
        <f t="shared" si="0"/>
        <v>157</v>
      </c>
      <c r="I24" s="59">
        <f>IF((H24&gt;100),(100*V24),(H24*V24))</f>
        <v>420</v>
      </c>
      <c r="J24" s="60">
        <f t="shared" si="2"/>
        <v>57</v>
      </c>
      <c r="K24" s="57">
        <f>IF((J24&gt;0),(J24*W24),(0))</f>
        <v>324.90000000000003</v>
      </c>
      <c r="L24" s="57">
        <f t="shared" si="3"/>
        <v>1114.9000000000001</v>
      </c>
      <c r="M24" s="57">
        <f t="shared" si="4"/>
        <v>1114.9000000000001</v>
      </c>
      <c r="N24" s="61">
        <f>IF((Y24&gt;0),Y24,130)</f>
        <v>175</v>
      </c>
      <c r="O24" s="57">
        <f>IF((F24&gt;0),0,(Y24))</f>
        <v>0</v>
      </c>
      <c r="P24" s="57">
        <v>0</v>
      </c>
      <c r="Q24" s="57">
        <f t="shared" si="5"/>
        <v>1289.9000000000001</v>
      </c>
      <c r="R24" s="62" t="s">
        <v>59</v>
      </c>
      <c r="S24" s="27"/>
      <c r="T24" s="293"/>
      <c r="U24" s="294">
        <v>3.7</v>
      </c>
      <c r="V24" s="295">
        <v>4.2</v>
      </c>
      <c r="W24" s="294">
        <v>5.7</v>
      </c>
      <c r="X24" s="294">
        <v>50</v>
      </c>
      <c r="Y24" s="294">
        <f t="shared" si="6"/>
        <v>175</v>
      </c>
      <c r="Z24" s="294">
        <v>1000</v>
      </c>
      <c r="AA24" s="293"/>
      <c r="AB24" s="2"/>
      <c r="AC24" s="2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</row>
    <row r="25" spans="1:48">
      <c r="A25" s="270"/>
      <c r="B25" s="55" t="s">
        <v>39</v>
      </c>
      <c r="C25" s="56" t="s">
        <v>20</v>
      </c>
      <c r="D25" s="56">
        <v>37323</v>
      </c>
      <c r="E25" s="56">
        <v>37098</v>
      </c>
      <c r="F25" s="56">
        <f t="shared" si="1"/>
        <v>225</v>
      </c>
      <c r="G25" s="57">
        <f>IF((F25&gt;100),(100*U25), (F25*U25))</f>
        <v>370</v>
      </c>
      <c r="H25" s="58">
        <f t="shared" si="0"/>
        <v>125</v>
      </c>
      <c r="I25" s="59">
        <f>IF((H25&gt;100),(100*V25),(H25*V25))</f>
        <v>420</v>
      </c>
      <c r="J25" s="60">
        <f t="shared" si="2"/>
        <v>25</v>
      </c>
      <c r="K25" s="57">
        <f>IF((J25&gt;0),(J25*W25),(0))</f>
        <v>142.5</v>
      </c>
      <c r="L25" s="57">
        <f t="shared" si="3"/>
        <v>932.5</v>
      </c>
      <c r="M25" s="57">
        <f t="shared" si="4"/>
        <v>932.5</v>
      </c>
      <c r="N25" s="61">
        <f>IF((Y25&gt;0),Y25,130)</f>
        <v>175</v>
      </c>
      <c r="O25" s="57">
        <f>IF((F25&gt;0),0,(Y25))</f>
        <v>0</v>
      </c>
      <c r="P25" s="57">
        <v>0</v>
      </c>
      <c r="Q25" s="57">
        <f t="shared" si="5"/>
        <v>1107.5</v>
      </c>
      <c r="R25" s="62" t="s">
        <v>59</v>
      </c>
      <c r="S25" s="27"/>
      <c r="T25" s="293"/>
      <c r="U25" s="294">
        <v>3.7</v>
      </c>
      <c r="V25" s="295">
        <v>4.2</v>
      </c>
      <c r="W25" s="294">
        <v>5.7</v>
      </c>
      <c r="X25" s="294">
        <v>50</v>
      </c>
      <c r="Y25" s="294">
        <f t="shared" si="6"/>
        <v>175</v>
      </c>
      <c r="Z25" s="294">
        <v>1000</v>
      </c>
      <c r="AA25" s="293"/>
      <c r="AB25" s="2"/>
      <c r="AC25" s="2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</row>
    <row r="26" spans="1:48">
      <c r="A26" s="270"/>
      <c r="B26" s="55" t="s">
        <v>40</v>
      </c>
      <c r="C26" s="56" t="s">
        <v>21</v>
      </c>
      <c r="D26" s="56">
        <v>15941</v>
      </c>
      <c r="E26" s="56">
        <v>15855</v>
      </c>
      <c r="F26" s="56">
        <f t="shared" si="1"/>
        <v>86</v>
      </c>
      <c r="G26" s="57">
        <f>IF((F26&gt;100),(100*U26), (F26*U26))</f>
        <v>318.2</v>
      </c>
      <c r="H26" s="58">
        <f t="shared" si="0"/>
        <v>0</v>
      </c>
      <c r="I26" s="59">
        <f>IF((H26&gt;100),(100*V26),(H26*V26))</f>
        <v>0</v>
      </c>
      <c r="J26" s="60">
        <f t="shared" si="2"/>
        <v>0</v>
      </c>
      <c r="K26" s="57">
        <f>IF((J26&gt;0),(J26*W26),(0))</f>
        <v>0</v>
      </c>
      <c r="L26" s="57">
        <f t="shared" si="3"/>
        <v>318.2</v>
      </c>
      <c r="M26" s="57">
        <f t="shared" si="4"/>
        <v>318.2</v>
      </c>
      <c r="N26" s="61">
        <f>IF((Y26&gt;0),Y26,130)</f>
        <v>175</v>
      </c>
      <c r="O26" s="57">
        <f>IF((F26&gt;0),0,(Y26))</f>
        <v>0</v>
      </c>
      <c r="P26" s="57">
        <v>0</v>
      </c>
      <c r="Q26" s="57">
        <f t="shared" si="5"/>
        <v>493.2</v>
      </c>
      <c r="R26" s="62" t="s">
        <v>59</v>
      </c>
      <c r="S26" s="27"/>
      <c r="T26" s="293"/>
      <c r="U26" s="294">
        <v>3.7</v>
      </c>
      <c r="V26" s="295">
        <v>4.2</v>
      </c>
      <c r="W26" s="294">
        <v>5.7</v>
      </c>
      <c r="X26" s="294">
        <v>50</v>
      </c>
      <c r="Y26" s="294">
        <f t="shared" si="6"/>
        <v>175</v>
      </c>
      <c r="Z26" s="294">
        <v>1000</v>
      </c>
      <c r="AA26" s="293"/>
      <c r="AB26" s="2"/>
      <c r="AC26" s="2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</row>
    <row r="27" spans="1:48">
      <c r="A27" s="270"/>
      <c r="B27" s="55" t="s">
        <v>41</v>
      </c>
      <c r="C27" s="56" t="s">
        <v>22</v>
      </c>
      <c r="D27" s="56">
        <v>34119</v>
      </c>
      <c r="E27" s="56">
        <v>33936</v>
      </c>
      <c r="F27" s="56">
        <f t="shared" si="1"/>
        <v>183</v>
      </c>
      <c r="G27" s="57">
        <f>IF((F27&gt;100),(100*U27), (F27*U27))</f>
        <v>370</v>
      </c>
      <c r="H27" s="58">
        <f t="shared" si="0"/>
        <v>83</v>
      </c>
      <c r="I27" s="59">
        <f>IF((H27&gt;100),(100*V27),(H27*V27))</f>
        <v>348.6</v>
      </c>
      <c r="J27" s="60">
        <f t="shared" si="2"/>
        <v>0</v>
      </c>
      <c r="K27" s="57">
        <f>IF((J27&gt;0),(J27*W27),(0))</f>
        <v>0</v>
      </c>
      <c r="L27" s="57">
        <f t="shared" si="3"/>
        <v>718.6</v>
      </c>
      <c r="M27" s="57">
        <f t="shared" si="4"/>
        <v>718.6</v>
      </c>
      <c r="N27" s="61">
        <f>IF((Y27&gt;0),Y27,130)</f>
        <v>175</v>
      </c>
      <c r="O27" s="57">
        <f>IF((F27&gt;0),0,(Y27))</f>
        <v>0</v>
      </c>
      <c r="P27" s="57">
        <v>0</v>
      </c>
      <c r="Q27" s="57">
        <f t="shared" si="5"/>
        <v>893.6</v>
      </c>
      <c r="R27" s="62" t="s">
        <v>59</v>
      </c>
      <c r="S27" s="27"/>
      <c r="T27" s="293"/>
      <c r="U27" s="294">
        <v>3.7</v>
      </c>
      <c r="V27" s="295">
        <v>4.2</v>
      </c>
      <c r="W27" s="294">
        <v>5.7</v>
      </c>
      <c r="X27" s="294">
        <v>50</v>
      </c>
      <c r="Y27" s="294">
        <f t="shared" si="6"/>
        <v>175</v>
      </c>
      <c r="Z27" s="294">
        <v>1000</v>
      </c>
      <c r="AA27" s="293"/>
      <c r="AB27" s="2"/>
      <c r="AC27" s="2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</row>
    <row r="28" spans="1:48">
      <c r="A28" s="270"/>
      <c r="B28" s="242" t="s">
        <v>191</v>
      </c>
      <c r="C28" s="56" t="s">
        <v>23</v>
      </c>
      <c r="D28" s="56">
        <v>11952</v>
      </c>
      <c r="E28" s="56">
        <v>11776</v>
      </c>
      <c r="F28" s="56">
        <f t="shared" si="1"/>
        <v>176</v>
      </c>
      <c r="G28" s="57">
        <f>IF((F28&gt;100),(100*U28), (F28*U28))</f>
        <v>370</v>
      </c>
      <c r="H28" s="58">
        <f t="shared" si="0"/>
        <v>76</v>
      </c>
      <c r="I28" s="59">
        <f>IF((H28&gt;100),(100*V28),(H28*V28))</f>
        <v>319.2</v>
      </c>
      <c r="J28" s="60">
        <f t="shared" si="2"/>
        <v>0</v>
      </c>
      <c r="K28" s="57">
        <f>IF((J28&gt;0),(J28*W28),(0))</f>
        <v>0</v>
      </c>
      <c r="L28" s="57">
        <f t="shared" si="3"/>
        <v>689.2</v>
      </c>
      <c r="M28" s="57">
        <f t="shared" si="4"/>
        <v>689.2</v>
      </c>
      <c r="N28" s="61">
        <f>IF((Y28&gt;0),Y28,130)</f>
        <v>175</v>
      </c>
      <c r="O28" s="57">
        <f>IF((F28&gt;0),0,(Y28))</f>
        <v>0</v>
      </c>
      <c r="P28" s="57">
        <v>0</v>
      </c>
      <c r="Q28" s="57">
        <f t="shared" si="5"/>
        <v>864.2</v>
      </c>
      <c r="R28" s="62" t="s">
        <v>59</v>
      </c>
      <c r="S28" s="27"/>
      <c r="T28" s="293"/>
      <c r="U28" s="294">
        <v>3.7</v>
      </c>
      <c r="V28" s="295">
        <v>4.2</v>
      </c>
      <c r="W28" s="294">
        <v>5.7</v>
      </c>
      <c r="X28" s="294">
        <v>50</v>
      </c>
      <c r="Y28" s="294">
        <f t="shared" si="6"/>
        <v>175</v>
      </c>
      <c r="Z28" s="294">
        <v>1000</v>
      </c>
      <c r="AA28" s="293"/>
      <c r="AB28" s="2"/>
      <c r="AC28" s="2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</row>
    <row r="29" spans="1:48">
      <c r="A29" s="270"/>
      <c r="B29" s="55" t="s">
        <v>42</v>
      </c>
      <c r="C29" s="56" t="s">
        <v>24</v>
      </c>
      <c r="D29" s="56">
        <v>23931</v>
      </c>
      <c r="E29" s="56">
        <v>23790</v>
      </c>
      <c r="F29" s="56">
        <f t="shared" si="1"/>
        <v>141</v>
      </c>
      <c r="G29" s="57">
        <f>IF((F29&gt;100),(100*U29), (F29*U29))</f>
        <v>370</v>
      </c>
      <c r="H29" s="58">
        <f t="shared" si="0"/>
        <v>41</v>
      </c>
      <c r="I29" s="59">
        <f>IF((H29&gt;100),(100*V29),(H29*V29))</f>
        <v>172.20000000000002</v>
      </c>
      <c r="J29" s="60">
        <f t="shared" si="2"/>
        <v>0</v>
      </c>
      <c r="K29" s="57">
        <f>IF((J29&gt;0),(J29*W29),(0))</f>
        <v>0</v>
      </c>
      <c r="L29" s="57">
        <f t="shared" si="3"/>
        <v>542.20000000000005</v>
      </c>
      <c r="M29" s="57">
        <f t="shared" si="4"/>
        <v>542.20000000000005</v>
      </c>
      <c r="N29" s="61">
        <f>IF((Y29&gt;0),Y29,130)</f>
        <v>175</v>
      </c>
      <c r="O29" s="57">
        <f>IF((F29&gt;0),0,(Y29))</f>
        <v>0</v>
      </c>
      <c r="P29" s="57">
        <v>0</v>
      </c>
      <c r="Q29" s="57">
        <f t="shared" si="5"/>
        <v>717.2</v>
      </c>
      <c r="R29" s="62" t="s">
        <v>59</v>
      </c>
      <c r="S29" s="27"/>
      <c r="T29" s="293"/>
      <c r="U29" s="294">
        <v>3.7</v>
      </c>
      <c r="V29" s="295">
        <v>4.2</v>
      </c>
      <c r="W29" s="294">
        <v>5.7</v>
      </c>
      <c r="X29" s="294">
        <v>50</v>
      </c>
      <c r="Y29" s="294">
        <f t="shared" si="6"/>
        <v>175</v>
      </c>
      <c r="Z29" s="294">
        <v>1000</v>
      </c>
      <c r="AA29" s="293"/>
      <c r="AB29" s="2"/>
      <c r="AC29" s="2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</row>
    <row r="30" spans="1:48">
      <c r="A30" s="270"/>
      <c r="B30" s="55" t="s">
        <v>43</v>
      </c>
      <c r="C30" s="56" t="s">
        <v>25</v>
      </c>
      <c r="D30" s="56">
        <v>41495</v>
      </c>
      <c r="E30" s="56">
        <v>41153</v>
      </c>
      <c r="F30" s="56">
        <f t="shared" si="1"/>
        <v>342</v>
      </c>
      <c r="G30" s="57">
        <f>IF((F30&gt;100),(100*U30), (F30*U30))</f>
        <v>370</v>
      </c>
      <c r="H30" s="58">
        <f t="shared" si="0"/>
        <v>242</v>
      </c>
      <c r="I30" s="59">
        <f>IF((H30&gt;100),(100*V30),(H30*V30))</f>
        <v>420</v>
      </c>
      <c r="J30" s="60">
        <f t="shared" si="2"/>
        <v>142</v>
      </c>
      <c r="K30" s="57">
        <f>IF((J30&gt;0),(J30*W30),(0))</f>
        <v>809.4</v>
      </c>
      <c r="L30" s="57">
        <f t="shared" si="3"/>
        <v>1599.4</v>
      </c>
      <c r="M30" s="57">
        <f t="shared" si="4"/>
        <v>1599.4</v>
      </c>
      <c r="N30" s="61">
        <f>IF((Y30&gt;0),Y30,130)</f>
        <v>175</v>
      </c>
      <c r="O30" s="57">
        <f>IF((F30&gt;0),0,(Y30))</f>
        <v>0</v>
      </c>
      <c r="P30" s="57">
        <v>0</v>
      </c>
      <c r="Q30" s="57">
        <f t="shared" si="5"/>
        <v>1774.4</v>
      </c>
      <c r="R30" s="62" t="s">
        <v>59</v>
      </c>
      <c r="S30" s="27"/>
      <c r="T30" s="293"/>
      <c r="U30" s="294">
        <v>3.7</v>
      </c>
      <c r="V30" s="295">
        <v>4.2</v>
      </c>
      <c r="W30" s="294">
        <v>5.7</v>
      </c>
      <c r="X30" s="294">
        <v>50</v>
      </c>
      <c r="Y30" s="294">
        <f t="shared" si="6"/>
        <v>175</v>
      </c>
      <c r="Z30" s="294">
        <v>1000</v>
      </c>
      <c r="AA30" s="293"/>
      <c r="AB30" s="2"/>
      <c r="AC30" s="2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</row>
    <row r="31" spans="1:48">
      <c r="A31" s="270"/>
      <c r="B31" s="55" t="s">
        <v>301</v>
      </c>
      <c r="C31" s="56" t="s">
        <v>26</v>
      </c>
      <c r="D31" s="63">
        <v>54547</v>
      </c>
      <c r="E31" s="63">
        <v>53397</v>
      </c>
      <c r="F31" s="56">
        <f t="shared" si="1"/>
        <v>1150</v>
      </c>
      <c r="G31" s="57">
        <f>IF((F31&gt;100),(100*U31), (F31*U31))</f>
        <v>370</v>
      </c>
      <c r="H31" s="58">
        <f t="shared" si="0"/>
        <v>1050</v>
      </c>
      <c r="I31" s="59">
        <f>IF((H31&gt;100),(100*V31),(H31*V31))</f>
        <v>420</v>
      </c>
      <c r="J31" s="60">
        <f t="shared" si="2"/>
        <v>950</v>
      </c>
      <c r="K31" s="57">
        <f>IF((J31&gt;0),(J31*W31),(0))</f>
        <v>5415</v>
      </c>
      <c r="L31" s="57">
        <f t="shared" si="3"/>
        <v>6205</v>
      </c>
      <c r="M31" s="57">
        <f t="shared" si="4"/>
        <v>6205</v>
      </c>
      <c r="N31" s="61">
        <f>IF((Y31&gt;0),Y31,130)</f>
        <v>175</v>
      </c>
      <c r="O31" s="57">
        <f>IF((F31&gt;0),0,(Y31))</f>
        <v>0</v>
      </c>
      <c r="P31" s="57">
        <v>0</v>
      </c>
      <c r="Q31" s="57">
        <f t="shared" si="5"/>
        <v>6380</v>
      </c>
      <c r="R31" s="62" t="s">
        <v>59</v>
      </c>
      <c r="S31" s="27"/>
      <c r="T31" s="293"/>
      <c r="U31" s="294">
        <v>3.7</v>
      </c>
      <c r="V31" s="295">
        <v>4.2</v>
      </c>
      <c r="W31" s="294">
        <v>5.7</v>
      </c>
      <c r="X31" s="294">
        <v>50</v>
      </c>
      <c r="Y31" s="294">
        <f t="shared" si="6"/>
        <v>175</v>
      </c>
      <c r="Z31" s="294">
        <v>1000</v>
      </c>
      <c r="AA31" s="293"/>
      <c r="AB31" s="2"/>
      <c r="AC31" s="2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</row>
    <row r="32" spans="1:48">
      <c r="A32" s="270"/>
      <c r="B32" s="55" t="s">
        <v>44</v>
      </c>
      <c r="C32" s="56" t="s">
        <v>27</v>
      </c>
      <c r="D32" s="56">
        <v>18584</v>
      </c>
      <c r="E32" s="56">
        <v>18452</v>
      </c>
      <c r="F32" s="56">
        <f t="shared" si="1"/>
        <v>132</v>
      </c>
      <c r="G32" s="57">
        <f>IF((F32&gt;100),(100*U32), (F32*U32))</f>
        <v>370</v>
      </c>
      <c r="H32" s="58">
        <f t="shared" si="0"/>
        <v>32</v>
      </c>
      <c r="I32" s="59">
        <f>IF((H32&gt;100),(100*V32),(H32*V32))</f>
        <v>134.4</v>
      </c>
      <c r="J32" s="60">
        <f t="shared" si="2"/>
        <v>0</v>
      </c>
      <c r="K32" s="57">
        <f>IF((J32&gt;0),(J32*W32),(0))</f>
        <v>0</v>
      </c>
      <c r="L32" s="57">
        <f t="shared" si="3"/>
        <v>504.4</v>
      </c>
      <c r="M32" s="57">
        <f t="shared" si="4"/>
        <v>504.4</v>
      </c>
      <c r="N32" s="61">
        <f>IF((Y32&gt;0),Y32,130)</f>
        <v>175</v>
      </c>
      <c r="O32" s="57">
        <f>IF((F32&gt;0),0,(Y32))</f>
        <v>0</v>
      </c>
      <c r="P32" s="57">
        <v>0</v>
      </c>
      <c r="Q32" s="57">
        <f t="shared" si="5"/>
        <v>679.4</v>
      </c>
      <c r="R32" s="62" t="s">
        <v>59</v>
      </c>
      <c r="S32" s="27"/>
      <c r="T32" s="293"/>
      <c r="U32" s="294">
        <v>3.7</v>
      </c>
      <c r="V32" s="295">
        <v>4.2</v>
      </c>
      <c r="W32" s="294">
        <v>5.7</v>
      </c>
      <c r="X32" s="294">
        <v>50</v>
      </c>
      <c r="Y32" s="294">
        <f t="shared" si="6"/>
        <v>175</v>
      </c>
      <c r="Z32" s="294">
        <v>1000</v>
      </c>
      <c r="AA32" s="293"/>
      <c r="AB32" s="2"/>
      <c r="AC32" s="2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</row>
    <row r="33" spans="1:48">
      <c r="A33" s="270"/>
      <c r="B33" s="70" t="s">
        <v>120</v>
      </c>
      <c r="C33" s="56" t="s">
        <v>63</v>
      </c>
      <c r="D33" s="64"/>
      <c r="E33" s="64"/>
      <c r="F33" s="64">
        <f t="shared" ref="F33" si="7">IF((D33&gt;E33),(D33-E33),(0))/1</f>
        <v>0</v>
      </c>
      <c r="G33" s="65">
        <f>IF((F33&gt;100),(100*U33), (F33*U33))</f>
        <v>0</v>
      </c>
      <c r="H33" s="66">
        <f t="shared" ref="H33" si="8">IF((F33&gt;100),(F33-100),(0))</f>
        <v>0</v>
      </c>
      <c r="I33" s="67">
        <f>IF((H33&gt;100),(100*V33),(H33*V33))</f>
        <v>0</v>
      </c>
      <c r="J33" s="68">
        <f t="shared" ref="J33" si="9">IF((H33&gt;100),(H33-100),(0))</f>
        <v>0</v>
      </c>
      <c r="K33" s="65">
        <f>IF((J33&gt;0),(J33*W33),(0))</f>
        <v>0</v>
      </c>
      <c r="L33" s="65">
        <f t="shared" ref="L33" si="10">(G33+I33+K33)*1</f>
        <v>0</v>
      </c>
      <c r="M33" s="65">
        <f t="shared" ref="M33" si="11">L33</f>
        <v>0</v>
      </c>
      <c r="N33" s="69">
        <f>IF((Y33&gt;0),Y33,130)</f>
        <v>175</v>
      </c>
      <c r="O33" s="65">
        <f>IF((F33&gt;0),0,(Y33))</f>
        <v>175</v>
      </c>
      <c r="P33" s="65"/>
      <c r="Q33" s="65">
        <f t="shared" ref="Q33" si="12">IF((M33&gt;0),(M33+N33+P33),(N33)+(P33))</f>
        <v>175</v>
      </c>
      <c r="R33" s="62" t="s">
        <v>59</v>
      </c>
      <c r="S33" s="25"/>
      <c r="T33" s="293"/>
      <c r="U33" s="294">
        <v>3.7</v>
      </c>
      <c r="V33" s="295">
        <v>4.2</v>
      </c>
      <c r="W33" s="294">
        <v>5.7</v>
      </c>
      <c r="X33" s="294">
        <v>50</v>
      </c>
      <c r="Y33" s="294">
        <f t="shared" si="6"/>
        <v>175</v>
      </c>
      <c r="Z33" s="294">
        <v>1000</v>
      </c>
      <c r="AA33" s="293"/>
      <c r="AB33" s="2"/>
      <c r="AC33" s="2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</row>
    <row r="34" spans="1:48">
      <c r="A34" s="28"/>
      <c r="B34" s="29"/>
      <c r="C34" s="30"/>
      <c r="D34" s="30"/>
      <c r="E34" s="30"/>
      <c r="F34" s="30"/>
      <c r="G34" s="27"/>
      <c r="H34" s="31"/>
      <c r="I34" s="32"/>
      <c r="J34" s="33"/>
      <c r="K34" s="27"/>
      <c r="L34" s="27"/>
      <c r="M34" s="27"/>
      <c r="N34" s="34"/>
      <c r="O34" s="27"/>
      <c r="P34" s="27"/>
      <c r="Q34" s="27"/>
      <c r="R34" s="36"/>
      <c r="S34" s="25"/>
      <c r="T34" s="293"/>
      <c r="U34" s="294"/>
      <c r="V34" s="295"/>
      <c r="W34" s="294"/>
      <c r="X34" s="294"/>
      <c r="Y34" s="294"/>
      <c r="Z34" s="294"/>
      <c r="AA34" s="293"/>
      <c r="AB34" s="2"/>
      <c r="AC34" s="2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</row>
    <row r="35" spans="1:48">
      <c r="A35" s="28"/>
      <c r="B35" s="132"/>
      <c r="C35" s="133"/>
      <c r="D35" s="133"/>
      <c r="E35" s="30"/>
      <c r="F35" s="30"/>
      <c r="G35" s="27"/>
      <c r="H35" s="31"/>
      <c r="I35" s="32"/>
      <c r="J35" s="33"/>
      <c r="K35" s="27"/>
      <c r="L35" s="27"/>
      <c r="M35" s="27"/>
      <c r="N35" s="34"/>
      <c r="O35" s="27"/>
      <c r="P35" s="27"/>
      <c r="Q35" s="35"/>
      <c r="R35" s="36"/>
      <c r="S35" s="25"/>
      <c r="T35" s="293"/>
      <c r="U35" s="294"/>
      <c r="V35" s="295"/>
      <c r="W35" s="294"/>
      <c r="X35" s="294"/>
      <c r="Y35" s="294"/>
      <c r="Z35" s="294"/>
      <c r="AA35" s="293"/>
      <c r="AB35" s="2"/>
      <c r="AC35" s="2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</row>
    <row r="36" spans="1:48">
      <c r="A36" s="37"/>
      <c r="B36" s="134"/>
      <c r="C36" s="37"/>
      <c r="D36" s="37"/>
      <c r="E36" s="37"/>
      <c r="F36" s="30"/>
      <c r="G36" s="27"/>
      <c r="H36" s="31"/>
      <c r="I36" s="32"/>
      <c r="J36" s="33"/>
      <c r="K36" s="27"/>
      <c r="L36" s="27"/>
      <c r="M36" s="27"/>
      <c r="N36" s="34"/>
      <c r="O36" s="27"/>
      <c r="P36" s="27"/>
      <c r="Q36" s="27"/>
      <c r="R36" s="36"/>
      <c r="S36" s="25"/>
      <c r="T36" s="297"/>
      <c r="U36" s="294"/>
      <c r="V36" s="295"/>
      <c r="W36" s="294"/>
      <c r="X36" s="294"/>
      <c r="Y36" s="294"/>
      <c r="Z36" s="294"/>
      <c r="AA36" s="297"/>
    </row>
    <row r="37" spans="1:48">
      <c r="A37" s="37"/>
      <c r="B37" s="37"/>
      <c r="C37" s="37"/>
      <c r="D37" s="37"/>
      <c r="E37" s="37"/>
      <c r="F37" s="30"/>
      <c r="G37" s="27"/>
      <c r="H37" s="31"/>
      <c r="I37" s="32"/>
      <c r="J37" s="33"/>
      <c r="K37" s="27"/>
      <c r="L37" s="27"/>
      <c r="M37" s="27"/>
      <c r="N37" s="34"/>
      <c r="O37" s="27"/>
      <c r="P37" s="27"/>
      <c r="Q37" s="27"/>
      <c r="R37" s="36"/>
      <c r="S37" s="25"/>
      <c r="T37" s="297"/>
      <c r="U37" s="294"/>
      <c r="V37" s="295"/>
      <c r="W37" s="294"/>
      <c r="X37" s="294"/>
      <c r="Y37" s="294"/>
      <c r="Z37" s="294"/>
      <c r="AA37" s="297"/>
    </row>
    <row r="38" spans="1:48" ht="15" customHeight="1">
      <c r="A38" s="275" t="s">
        <v>273</v>
      </c>
      <c r="B38" s="71" t="s">
        <v>66</v>
      </c>
      <c r="C38" s="56" t="s">
        <v>67</v>
      </c>
      <c r="D38" s="63">
        <v>29119</v>
      </c>
      <c r="E38" s="63">
        <v>28871</v>
      </c>
      <c r="F38" s="56">
        <f>IF((D38&gt;E38),(D38-E38),(0))/1</f>
        <v>248</v>
      </c>
      <c r="G38" s="57">
        <f>IF((F38&gt;100),(100*U38), (F38*U38))</f>
        <v>370</v>
      </c>
      <c r="H38" s="58">
        <f t="shared" si="0"/>
        <v>148</v>
      </c>
      <c r="I38" s="59">
        <f>IF((H38&gt;100),(100*V38),(H38*V38))</f>
        <v>420</v>
      </c>
      <c r="J38" s="60">
        <f t="shared" si="2"/>
        <v>48</v>
      </c>
      <c r="K38" s="57">
        <f>IF((J38&gt;0),(J38*W38),(0))</f>
        <v>273.60000000000002</v>
      </c>
      <c r="L38" s="57">
        <f>(G38+I38+K38)*1</f>
        <v>1063.5999999999999</v>
      </c>
      <c r="M38" s="57">
        <f t="shared" si="4"/>
        <v>1063.5999999999999</v>
      </c>
      <c r="N38" s="61">
        <f>IF((Y38&gt;0),Y38,130)</f>
        <v>150</v>
      </c>
      <c r="O38" s="57">
        <f>IF((F38&gt;0),0,(Y38))</f>
        <v>0</v>
      </c>
      <c r="P38" s="57">
        <v>0</v>
      </c>
      <c r="Q38" s="57">
        <f>IF((M38&gt;0),(M38+N38+P38),(Y38)+(P38))</f>
        <v>1213.5999999999999</v>
      </c>
      <c r="R38" s="62" t="s">
        <v>59</v>
      </c>
      <c r="S38" s="25"/>
      <c r="T38" s="297"/>
      <c r="U38" s="294">
        <v>3.7</v>
      </c>
      <c r="V38" s="295">
        <v>4.2</v>
      </c>
      <c r="W38" s="294">
        <v>5.7</v>
      </c>
      <c r="X38" s="294">
        <v>50</v>
      </c>
      <c r="Y38" s="294">
        <f>3*50</f>
        <v>150</v>
      </c>
      <c r="Z38" s="294">
        <v>850</v>
      </c>
      <c r="AA38" s="297"/>
    </row>
    <row r="39" spans="1:48">
      <c r="A39" s="275"/>
      <c r="B39" s="247" t="s">
        <v>120</v>
      </c>
      <c r="C39" s="56" t="s">
        <v>68</v>
      </c>
      <c r="D39" s="64"/>
      <c r="E39" s="64"/>
      <c r="F39" s="64">
        <f t="shared" ref="F39:F73" si="13">IF((D39&gt;E39),(D39-E39),(0))/1</f>
        <v>0</v>
      </c>
      <c r="G39" s="65">
        <f>IF((F39&gt;100),(100*U39), (F39*U39))</f>
        <v>0</v>
      </c>
      <c r="H39" s="66">
        <f t="shared" si="0"/>
        <v>0</v>
      </c>
      <c r="I39" s="67">
        <f>IF((H39&gt;100),(100*V39),(H39*V39))</f>
        <v>0</v>
      </c>
      <c r="J39" s="68">
        <f t="shared" si="2"/>
        <v>0</v>
      </c>
      <c r="K39" s="65">
        <f>IF((J39&gt;0),(J39*W39),(0))</f>
        <v>0</v>
      </c>
      <c r="L39" s="65">
        <f t="shared" si="3"/>
        <v>0</v>
      </c>
      <c r="M39" s="65">
        <f t="shared" si="4"/>
        <v>0</v>
      </c>
      <c r="N39" s="69">
        <f>IF((Y39&gt;0),Y39,130)</f>
        <v>150</v>
      </c>
      <c r="O39" s="65">
        <f>IF((F39&gt;0),0,(Y39))</f>
        <v>150</v>
      </c>
      <c r="P39" s="65">
        <v>0</v>
      </c>
      <c r="Q39" s="65">
        <f>IF((M39&gt;0),(M39+N39+P39),(Y39)+(P39))</f>
        <v>150</v>
      </c>
      <c r="R39" s="62" t="s">
        <v>59</v>
      </c>
      <c r="S39" s="25"/>
      <c r="T39" s="297"/>
      <c r="U39" s="294">
        <v>3.7</v>
      </c>
      <c r="V39" s="295">
        <v>4.2</v>
      </c>
      <c r="W39" s="294">
        <v>5.7</v>
      </c>
      <c r="X39" s="294">
        <v>50</v>
      </c>
      <c r="Y39" s="294">
        <f t="shared" ref="Y39:Y73" si="14">3*50</f>
        <v>150</v>
      </c>
      <c r="Z39" s="294">
        <v>850</v>
      </c>
      <c r="AA39" s="297"/>
    </row>
    <row r="40" spans="1:48">
      <c r="A40" s="275"/>
      <c r="B40" s="72" t="s">
        <v>120</v>
      </c>
      <c r="C40" s="63" t="s">
        <v>69</v>
      </c>
      <c r="D40" s="129"/>
      <c r="E40" s="129"/>
      <c r="F40" s="64">
        <f t="shared" si="13"/>
        <v>0</v>
      </c>
      <c r="G40" s="57">
        <f>IF((F40&gt;100),(100*U40), (F40*U40))</f>
        <v>0</v>
      </c>
      <c r="H40" s="58">
        <f t="shared" si="0"/>
        <v>0</v>
      </c>
      <c r="I40" s="59">
        <f>IF((H40&gt;100),(100*V40),(H40*V40))</f>
        <v>0</v>
      </c>
      <c r="J40" s="60">
        <f t="shared" si="2"/>
        <v>0</v>
      </c>
      <c r="K40" s="57">
        <f>IF((J40&gt;0),(J40*W40),(0))</f>
        <v>0</v>
      </c>
      <c r="L40" s="65">
        <f t="shared" si="3"/>
        <v>0</v>
      </c>
      <c r="M40" s="65">
        <f t="shared" si="4"/>
        <v>0</v>
      </c>
      <c r="N40" s="69">
        <f>IF((Y40&gt;0),Y40,130)</f>
        <v>150</v>
      </c>
      <c r="O40" s="65">
        <f>IF((F40&gt;0),0,(Y40))</f>
        <v>150</v>
      </c>
      <c r="P40" s="65">
        <v>0</v>
      </c>
      <c r="Q40" s="65">
        <f>IF((M40&gt;0),(M40+N40+P40),(Y40)+(P40))</f>
        <v>150</v>
      </c>
      <c r="R40" s="62" t="s">
        <v>59</v>
      </c>
      <c r="S40" s="25"/>
      <c r="T40" s="297"/>
      <c r="U40" s="294">
        <v>3.7</v>
      </c>
      <c r="V40" s="295">
        <v>4.2</v>
      </c>
      <c r="W40" s="294">
        <v>5.7</v>
      </c>
      <c r="X40" s="294">
        <v>50</v>
      </c>
      <c r="Y40" s="294">
        <f t="shared" si="14"/>
        <v>150</v>
      </c>
      <c r="Z40" s="294">
        <v>850</v>
      </c>
      <c r="AA40" s="297"/>
    </row>
    <row r="41" spans="1:48">
      <c r="A41" s="275"/>
      <c r="B41" s="191" t="s">
        <v>120</v>
      </c>
      <c r="C41" s="56" t="s">
        <v>70</v>
      </c>
      <c r="D41" s="64"/>
      <c r="E41" s="64"/>
      <c r="F41" s="64">
        <f t="shared" si="13"/>
        <v>0</v>
      </c>
      <c r="G41" s="65">
        <f>IF((F41&gt;100),(100*U41), (F41*U41))</f>
        <v>0</v>
      </c>
      <c r="H41" s="66">
        <f t="shared" si="0"/>
        <v>0</v>
      </c>
      <c r="I41" s="67">
        <f>IF((H41&gt;100),(100*V41),(H41*V41))</f>
        <v>0</v>
      </c>
      <c r="J41" s="68">
        <f t="shared" si="2"/>
        <v>0</v>
      </c>
      <c r="K41" s="65">
        <f>IF((J41&gt;0),(J41*W41),(0))</f>
        <v>0</v>
      </c>
      <c r="L41" s="65">
        <f t="shared" si="3"/>
        <v>0</v>
      </c>
      <c r="M41" s="65">
        <f t="shared" si="4"/>
        <v>0</v>
      </c>
      <c r="N41" s="69">
        <f>IF((Y41&gt;0),Y41,130)</f>
        <v>150</v>
      </c>
      <c r="O41" s="65">
        <f>IF((F41&gt;0),0,(Y41))</f>
        <v>150</v>
      </c>
      <c r="P41" s="65">
        <v>0</v>
      </c>
      <c r="Q41" s="65">
        <f>IF((M41&gt;0),(M41+N41+P41),(Y41)+(P41))</f>
        <v>150</v>
      </c>
      <c r="R41" s="62" t="s">
        <v>59</v>
      </c>
      <c r="S41" s="25"/>
      <c r="T41" s="297"/>
      <c r="U41" s="294">
        <v>3.7</v>
      </c>
      <c r="V41" s="295">
        <v>4.2</v>
      </c>
      <c r="W41" s="294">
        <v>5.7</v>
      </c>
      <c r="X41" s="294">
        <v>50</v>
      </c>
      <c r="Y41" s="294">
        <f t="shared" si="14"/>
        <v>150</v>
      </c>
      <c r="Z41" s="294">
        <v>850</v>
      </c>
      <c r="AA41" s="297"/>
    </row>
    <row r="42" spans="1:48">
      <c r="A42" s="275"/>
      <c r="B42" s="71" t="s">
        <v>71</v>
      </c>
      <c r="C42" s="56" t="s">
        <v>72</v>
      </c>
      <c r="D42" s="56">
        <v>24077</v>
      </c>
      <c r="E42" s="56">
        <v>23862</v>
      </c>
      <c r="F42" s="56">
        <f>IF((D42&gt;E42),(D42-E42),(0))/1</f>
        <v>215</v>
      </c>
      <c r="G42" s="57">
        <f>IF((F42&gt;100),(100*U42), (F42*U42))</f>
        <v>370</v>
      </c>
      <c r="H42" s="58">
        <f t="shared" si="0"/>
        <v>115</v>
      </c>
      <c r="I42" s="59">
        <f>IF((H42&gt;100),(100*V42),(H42*V42))</f>
        <v>420</v>
      </c>
      <c r="J42" s="60">
        <f t="shared" si="2"/>
        <v>15</v>
      </c>
      <c r="K42" s="57">
        <f>IF((J42&gt;0),(J42*W42),(0))</f>
        <v>85.5</v>
      </c>
      <c r="L42" s="57">
        <f>(G42+I42+K42)*1</f>
        <v>875.5</v>
      </c>
      <c r="M42" s="57">
        <f t="shared" si="4"/>
        <v>875.5</v>
      </c>
      <c r="N42" s="61">
        <f>IF((Y42&gt;0),Y42,130)</f>
        <v>150</v>
      </c>
      <c r="O42" s="57">
        <f>IF((F42&gt;0),0,(Y42))</f>
        <v>0</v>
      </c>
      <c r="P42" s="57">
        <v>0</v>
      </c>
      <c r="Q42" s="57">
        <f>IF((M42&gt;0),(M42+N42+P42),(Y42)+(P42))</f>
        <v>1025.5</v>
      </c>
      <c r="R42" s="62" t="s">
        <v>59</v>
      </c>
      <c r="S42" s="25"/>
      <c r="T42" s="297"/>
      <c r="U42" s="294">
        <v>3.7</v>
      </c>
      <c r="V42" s="295">
        <v>4.2</v>
      </c>
      <c r="W42" s="294">
        <v>5.7</v>
      </c>
      <c r="X42" s="294">
        <v>50</v>
      </c>
      <c r="Y42" s="294">
        <f t="shared" si="14"/>
        <v>150</v>
      </c>
      <c r="Z42" s="294">
        <v>850</v>
      </c>
      <c r="AA42" s="297"/>
    </row>
    <row r="43" spans="1:48">
      <c r="A43" s="275"/>
      <c r="B43" s="71" t="s">
        <v>73</v>
      </c>
      <c r="C43" s="56" t="s">
        <v>74</v>
      </c>
      <c r="D43" s="56">
        <v>13089</v>
      </c>
      <c r="E43" s="56">
        <v>13017</v>
      </c>
      <c r="F43" s="56">
        <f>IF((D43&gt;E43),(D43-E43),(0))/1</f>
        <v>72</v>
      </c>
      <c r="G43" s="57">
        <f>IF((F43&gt;100),(100*U43), (F43*U43))</f>
        <v>266.40000000000003</v>
      </c>
      <c r="H43" s="58">
        <f t="shared" si="0"/>
        <v>0</v>
      </c>
      <c r="I43" s="59">
        <f>IF((H43&gt;100),(100*V43),(H43*V43))</f>
        <v>0</v>
      </c>
      <c r="J43" s="60">
        <f t="shared" si="2"/>
        <v>0</v>
      </c>
      <c r="K43" s="57">
        <f>IF((J43&gt;0),(J43*W43),(0))</f>
        <v>0</v>
      </c>
      <c r="L43" s="57">
        <f>(G43+I43+K43)*1</f>
        <v>266.40000000000003</v>
      </c>
      <c r="M43" s="57">
        <f t="shared" si="4"/>
        <v>266.40000000000003</v>
      </c>
      <c r="N43" s="61">
        <f>IF((Y43&gt;0),Y43,130)</f>
        <v>150</v>
      </c>
      <c r="O43" s="57">
        <f>IF((F43&gt;0),0,(Y43))</f>
        <v>0</v>
      </c>
      <c r="P43" s="57">
        <v>0</v>
      </c>
      <c r="Q43" s="57">
        <f>IF((M43&gt;0),(M43+N43+P43),(Y43)+(P43))</f>
        <v>416.40000000000003</v>
      </c>
      <c r="R43" s="62" t="s">
        <v>59</v>
      </c>
      <c r="S43" s="25"/>
      <c r="T43" s="297"/>
      <c r="U43" s="294">
        <v>3.7</v>
      </c>
      <c r="V43" s="295">
        <v>4.2</v>
      </c>
      <c r="W43" s="294">
        <v>5.7</v>
      </c>
      <c r="X43" s="294">
        <v>50</v>
      </c>
      <c r="Y43" s="294">
        <f t="shared" si="14"/>
        <v>150</v>
      </c>
      <c r="Z43" s="294">
        <v>850</v>
      </c>
      <c r="AA43" s="297"/>
    </row>
    <row r="44" spans="1:48">
      <c r="A44" s="275"/>
      <c r="B44" s="299" t="s">
        <v>304</v>
      </c>
      <c r="C44" s="287" t="s">
        <v>75</v>
      </c>
      <c r="D44" s="82">
        <v>4405</v>
      </c>
      <c r="E44" s="82">
        <v>4282</v>
      </c>
      <c r="F44" s="82">
        <f>IF((D44&gt;E44),(D44-E44)+(D45-E45)+(D46-E46),(0))/1</f>
        <v>588</v>
      </c>
      <c r="G44" s="83">
        <f>IF((F44&gt;100),(100*U44), (F44*U44))</f>
        <v>370</v>
      </c>
      <c r="H44" s="84">
        <f t="shared" si="0"/>
        <v>488</v>
      </c>
      <c r="I44" s="85">
        <f>IF((H44&gt;100),(100*V44),(H44*V44))</f>
        <v>420</v>
      </c>
      <c r="J44" s="86">
        <f t="shared" si="2"/>
        <v>388</v>
      </c>
      <c r="K44" s="83">
        <f>IF((J44&gt;0),(J44*W44),(0))</f>
        <v>2211.6</v>
      </c>
      <c r="L44" s="83">
        <f>(G44+I44+K44)*1</f>
        <v>3001.6</v>
      </c>
      <c r="M44" s="83">
        <f t="shared" si="4"/>
        <v>3001.6</v>
      </c>
      <c r="N44" s="87">
        <f>IF((Y44&gt;0),Y44,130)</f>
        <v>150</v>
      </c>
      <c r="O44" s="83">
        <f>IF((F44&gt;0),0,(Y44))</f>
        <v>0</v>
      </c>
      <c r="P44" s="83">
        <v>0</v>
      </c>
      <c r="Q44" s="83">
        <f>IF((M44&gt;0),(M44+N44+P44),(Y44)+(P44))</f>
        <v>3151.6</v>
      </c>
      <c r="R44" s="88" t="s">
        <v>59</v>
      </c>
      <c r="S44" s="25"/>
      <c r="T44" s="297"/>
      <c r="U44" s="294">
        <v>3.7</v>
      </c>
      <c r="V44" s="295">
        <v>4.2</v>
      </c>
      <c r="W44" s="294">
        <v>5.7</v>
      </c>
      <c r="X44" s="294">
        <v>50</v>
      </c>
      <c r="Y44" s="294">
        <f t="shared" si="14"/>
        <v>150</v>
      </c>
      <c r="Z44" s="294">
        <v>850</v>
      </c>
      <c r="AA44" s="297"/>
    </row>
    <row r="45" spans="1:48">
      <c r="A45" s="275"/>
      <c r="B45" s="300"/>
      <c r="C45" s="288"/>
      <c r="D45" s="89">
        <v>793</v>
      </c>
      <c r="E45" s="89">
        <v>662</v>
      </c>
      <c r="F45" s="252"/>
      <c r="G45" s="253"/>
      <c r="H45" s="254"/>
      <c r="I45" s="255"/>
      <c r="J45" s="256"/>
      <c r="K45" s="253"/>
      <c r="L45" s="253"/>
      <c r="M45" s="253"/>
      <c r="N45" s="257"/>
      <c r="O45" s="253"/>
      <c r="P45" s="96">
        <v>0</v>
      </c>
      <c r="Q45" s="96">
        <f>IF((M45&gt;0),(M45+N45+P45),(Y45)+(P45))</f>
        <v>150</v>
      </c>
      <c r="R45" s="116" t="s">
        <v>59</v>
      </c>
      <c r="S45" s="25"/>
      <c r="T45" s="297"/>
      <c r="U45" s="294">
        <v>3.7</v>
      </c>
      <c r="V45" s="295">
        <v>4.2</v>
      </c>
      <c r="W45" s="294">
        <v>5.7</v>
      </c>
      <c r="X45" s="294">
        <v>50</v>
      </c>
      <c r="Y45" s="294">
        <f t="shared" si="14"/>
        <v>150</v>
      </c>
      <c r="Z45" s="294">
        <v>850</v>
      </c>
      <c r="AA45" s="297"/>
    </row>
    <row r="46" spans="1:48">
      <c r="A46" s="275"/>
      <c r="B46" s="301"/>
      <c r="C46" s="289"/>
      <c r="D46" s="74">
        <v>5240</v>
      </c>
      <c r="E46" s="74">
        <v>4906</v>
      </c>
      <c r="F46" s="258"/>
      <c r="G46" s="259"/>
      <c r="H46" s="260"/>
      <c r="I46" s="261"/>
      <c r="J46" s="262"/>
      <c r="K46" s="259"/>
      <c r="L46" s="259"/>
      <c r="M46" s="259"/>
      <c r="N46" s="263"/>
      <c r="O46" s="259"/>
      <c r="P46" s="81">
        <v>0</v>
      </c>
      <c r="Q46" s="81">
        <f>IF((M46&gt;0),(M46+N46+P46),(Y46)+(P46))</f>
        <v>150</v>
      </c>
      <c r="R46" s="109" t="s">
        <v>59</v>
      </c>
      <c r="S46" s="25"/>
      <c r="T46" s="297"/>
      <c r="U46" s="294">
        <v>3.7</v>
      </c>
      <c r="V46" s="295">
        <v>4.2</v>
      </c>
      <c r="W46" s="294">
        <v>5.7</v>
      </c>
      <c r="X46" s="294">
        <v>50</v>
      </c>
      <c r="Y46" s="294">
        <f t="shared" si="14"/>
        <v>150</v>
      </c>
      <c r="Z46" s="294">
        <v>850</v>
      </c>
      <c r="AA46" s="297"/>
    </row>
    <row r="47" spans="1:48">
      <c r="A47" s="275"/>
      <c r="B47" s="71" t="s">
        <v>76</v>
      </c>
      <c r="C47" s="63" t="s">
        <v>77</v>
      </c>
      <c r="D47" s="63">
        <v>18135</v>
      </c>
      <c r="E47" s="63">
        <v>17970</v>
      </c>
      <c r="F47" s="56">
        <f t="shared" si="13"/>
        <v>165</v>
      </c>
      <c r="G47" s="57">
        <f>IF((F47&gt;100),(100*U47), (F47*U47))</f>
        <v>370</v>
      </c>
      <c r="H47" s="58">
        <f t="shared" si="0"/>
        <v>65</v>
      </c>
      <c r="I47" s="59">
        <f>IF((H47&gt;100),(100*V47),(H47*V47))</f>
        <v>273</v>
      </c>
      <c r="J47" s="60">
        <f t="shared" si="2"/>
        <v>0</v>
      </c>
      <c r="K47" s="57">
        <f>IF((J47&gt;0),(J47*W47),(0))</f>
        <v>0</v>
      </c>
      <c r="L47" s="57">
        <f t="shared" si="3"/>
        <v>643</v>
      </c>
      <c r="M47" s="57">
        <f t="shared" si="4"/>
        <v>643</v>
      </c>
      <c r="N47" s="61">
        <f>IF((Y47&gt;0),Y47,130)</f>
        <v>150</v>
      </c>
      <c r="O47" s="57">
        <f>IF((F47&gt;0),0,(Y47))</f>
        <v>0</v>
      </c>
      <c r="P47" s="57">
        <v>0</v>
      </c>
      <c r="Q47" s="57">
        <f>IF((M47&gt;0),(M47+N47+P47),(Y47)+(P47))</f>
        <v>793</v>
      </c>
      <c r="R47" s="62" t="s">
        <v>59</v>
      </c>
      <c r="S47" s="25"/>
      <c r="T47" s="297"/>
      <c r="U47" s="294">
        <v>3.7</v>
      </c>
      <c r="V47" s="295">
        <v>4.2</v>
      </c>
      <c r="W47" s="294">
        <v>5.7</v>
      </c>
      <c r="X47" s="294">
        <v>50</v>
      </c>
      <c r="Y47" s="294">
        <f t="shared" si="14"/>
        <v>150</v>
      </c>
      <c r="Z47" s="294">
        <v>850</v>
      </c>
      <c r="AA47" s="297"/>
    </row>
    <row r="48" spans="1:48">
      <c r="A48" s="275"/>
      <c r="B48" s="227" t="s">
        <v>197</v>
      </c>
      <c r="C48" s="56" t="s">
        <v>78</v>
      </c>
      <c r="D48" s="56">
        <v>28062</v>
      </c>
      <c r="E48" s="56">
        <v>27706</v>
      </c>
      <c r="F48" s="56">
        <f>IF((D48&gt;E48),(D48-E48),(0))/1</f>
        <v>356</v>
      </c>
      <c r="G48" s="57">
        <f>IF((F48&gt;100),(100*U48), (F48*U48))</f>
        <v>370</v>
      </c>
      <c r="H48" s="58">
        <f t="shared" si="0"/>
        <v>256</v>
      </c>
      <c r="I48" s="59">
        <f>IF((H48&gt;100),(100*V48),(H48*V48))</f>
        <v>420</v>
      </c>
      <c r="J48" s="60">
        <f t="shared" si="2"/>
        <v>156</v>
      </c>
      <c r="K48" s="57">
        <f>IF((J48&gt;0),(J48*W48),(0))</f>
        <v>889.2</v>
      </c>
      <c r="L48" s="57">
        <f>(G48+I48+K48)*1</f>
        <v>1679.2</v>
      </c>
      <c r="M48" s="57">
        <f t="shared" si="4"/>
        <v>1679.2</v>
      </c>
      <c r="N48" s="61">
        <f>IF((Y48&gt;0),Y48,130)</f>
        <v>150</v>
      </c>
      <c r="O48" s="57">
        <f>IF((F48&gt;0),0,(Y48))</f>
        <v>0</v>
      </c>
      <c r="P48" s="57">
        <v>0</v>
      </c>
      <c r="Q48" s="57">
        <f>IF((M48&gt;0),(M48+N48+P48),(Y48)+(P48))</f>
        <v>1829.2</v>
      </c>
      <c r="R48" s="62" t="s">
        <v>59</v>
      </c>
      <c r="S48" s="25"/>
      <c r="T48" s="297"/>
      <c r="U48" s="294">
        <v>3.7</v>
      </c>
      <c r="V48" s="295">
        <v>4.2</v>
      </c>
      <c r="W48" s="294">
        <v>5.7</v>
      </c>
      <c r="X48" s="294">
        <v>50</v>
      </c>
      <c r="Y48" s="294">
        <f t="shared" si="14"/>
        <v>150</v>
      </c>
      <c r="Z48" s="294">
        <v>850</v>
      </c>
      <c r="AA48" s="297"/>
    </row>
    <row r="49" spans="1:27">
      <c r="A49" s="275"/>
      <c r="B49" s="184" t="s">
        <v>79</v>
      </c>
      <c r="C49" s="56" t="s">
        <v>80</v>
      </c>
      <c r="D49" s="56">
        <v>1695</v>
      </c>
      <c r="E49" s="56">
        <v>1695</v>
      </c>
      <c r="F49" s="56">
        <f>IF((D49&gt;E49),(D49-E49),(0))/1</f>
        <v>0</v>
      </c>
      <c r="G49" s="57">
        <f>IF((F49&gt;100),(100*U49), (F49*U49))</f>
        <v>0</v>
      </c>
      <c r="H49" s="58">
        <f t="shared" si="0"/>
        <v>0</v>
      </c>
      <c r="I49" s="59">
        <f>IF((H49&gt;100),(100*V49),(H49*V49))</f>
        <v>0</v>
      </c>
      <c r="J49" s="60">
        <f t="shared" si="2"/>
        <v>0</v>
      </c>
      <c r="K49" s="57">
        <f>IF((J49&gt;0),(J49*W49),(0))</f>
        <v>0</v>
      </c>
      <c r="L49" s="57">
        <f>(G49+I49+K49)*1</f>
        <v>0</v>
      </c>
      <c r="M49" s="57">
        <f t="shared" si="4"/>
        <v>0</v>
      </c>
      <c r="N49" s="61">
        <f>IF((Y49&gt;0),Y49,130)</f>
        <v>150</v>
      </c>
      <c r="O49" s="57">
        <f>IF((F49&gt;0),0,(Y49))</f>
        <v>150</v>
      </c>
      <c r="P49" s="57">
        <v>0</v>
      </c>
      <c r="Q49" s="57">
        <f>IF((M49&gt;0),(M49+N49+P49),(Y49)+(P49))</f>
        <v>150</v>
      </c>
      <c r="R49" s="62" t="s">
        <v>59</v>
      </c>
      <c r="S49" s="25"/>
      <c r="T49" s="297"/>
      <c r="U49" s="294">
        <v>3.7</v>
      </c>
      <c r="V49" s="295">
        <v>4.2</v>
      </c>
      <c r="W49" s="294">
        <v>5.7</v>
      </c>
      <c r="X49" s="294">
        <v>50</v>
      </c>
      <c r="Y49" s="294">
        <f t="shared" si="14"/>
        <v>150</v>
      </c>
      <c r="Z49" s="294">
        <v>850</v>
      </c>
      <c r="AA49" s="297"/>
    </row>
    <row r="50" spans="1:27">
      <c r="A50" s="275"/>
      <c r="B50" s="71" t="s">
        <v>81</v>
      </c>
      <c r="C50" s="56" t="s">
        <v>82</v>
      </c>
      <c r="D50" s="56">
        <v>132642</v>
      </c>
      <c r="E50" s="56">
        <v>132126</v>
      </c>
      <c r="F50" s="56">
        <f t="shared" si="13"/>
        <v>516</v>
      </c>
      <c r="G50" s="57">
        <f>IF((F50&gt;100),(100*U50), (F50*U50))</f>
        <v>370</v>
      </c>
      <c r="H50" s="58">
        <f t="shared" si="0"/>
        <v>416</v>
      </c>
      <c r="I50" s="59">
        <f>IF((H50&gt;100),(100*V50),(H50*V50))</f>
        <v>420</v>
      </c>
      <c r="J50" s="60">
        <f t="shared" si="2"/>
        <v>316</v>
      </c>
      <c r="K50" s="57">
        <f>IF((J50&gt;0),(J50*W50),(0))</f>
        <v>1801.2</v>
      </c>
      <c r="L50" s="57">
        <f t="shared" si="3"/>
        <v>2591.1999999999998</v>
      </c>
      <c r="M50" s="57">
        <f t="shared" si="4"/>
        <v>2591.1999999999998</v>
      </c>
      <c r="N50" s="61">
        <f>IF((Y50&gt;0),Y50,130)</f>
        <v>150</v>
      </c>
      <c r="O50" s="57">
        <f>IF((F50&gt;0),0,(Y50))</f>
        <v>0</v>
      </c>
      <c r="P50" s="57">
        <v>0</v>
      </c>
      <c r="Q50" s="57">
        <f>IF((M50&gt;0),(M50+N50+P50),(Y50)+(P50))</f>
        <v>2741.2</v>
      </c>
      <c r="R50" s="62" t="s">
        <v>59</v>
      </c>
      <c r="S50" s="25"/>
      <c r="T50" s="297"/>
      <c r="U50" s="294">
        <v>3.7</v>
      </c>
      <c r="V50" s="295">
        <v>4.2</v>
      </c>
      <c r="W50" s="294">
        <v>5.7</v>
      </c>
      <c r="X50" s="294">
        <v>50</v>
      </c>
      <c r="Y50" s="294">
        <f t="shared" si="14"/>
        <v>150</v>
      </c>
      <c r="Z50" s="294">
        <v>850</v>
      </c>
      <c r="AA50" s="297"/>
    </row>
    <row r="51" spans="1:27">
      <c r="A51" s="275"/>
      <c r="B51" s="71" t="s">
        <v>83</v>
      </c>
      <c r="C51" s="56" t="s">
        <v>84</v>
      </c>
      <c r="D51" s="56">
        <v>76797</v>
      </c>
      <c r="E51" s="56">
        <v>76797</v>
      </c>
      <c r="F51" s="56">
        <f>IF((D51&gt;E51),(D51-E51),(0))/1</f>
        <v>0</v>
      </c>
      <c r="G51" s="57">
        <f>IF((F51&gt;100),(100*U51), (F51*U51))</f>
        <v>0</v>
      </c>
      <c r="H51" s="58">
        <f t="shared" si="0"/>
        <v>0</v>
      </c>
      <c r="I51" s="59">
        <f>IF((H51&gt;100),(100*V51),(H51*V51))</f>
        <v>0</v>
      </c>
      <c r="J51" s="60">
        <f t="shared" si="2"/>
        <v>0</v>
      </c>
      <c r="K51" s="57">
        <f>IF((J51&gt;0),(J51*W51),(0))</f>
        <v>0</v>
      </c>
      <c r="L51" s="57">
        <f>(G51+I51+K51)*1</f>
        <v>0</v>
      </c>
      <c r="M51" s="57">
        <f t="shared" si="4"/>
        <v>0</v>
      </c>
      <c r="N51" s="61">
        <f>IF((Y51&gt;0),Y51,130)</f>
        <v>150</v>
      </c>
      <c r="O51" s="57">
        <f>IF((F51&gt;0),0,(Y51))</f>
        <v>150</v>
      </c>
      <c r="P51" s="57">
        <v>0</v>
      </c>
      <c r="Q51" s="57">
        <f>IF((M51&gt;0),(M51+N51+P51),(Y51)+(P51))</f>
        <v>150</v>
      </c>
      <c r="R51" s="62" t="s">
        <v>59</v>
      </c>
      <c r="S51" s="25"/>
      <c r="T51" s="297"/>
      <c r="U51" s="294">
        <v>3.7</v>
      </c>
      <c r="V51" s="295">
        <v>4.2</v>
      </c>
      <c r="W51" s="294">
        <v>5.7</v>
      </c>
      <c r="X51" s="294">
        <v>50</v>
      </c>
      <c r="Y51" s="294">
        <f t="shared" si="14"/>
        <v>150</v>
      </c>
      <c r="Z51" s="294">
        <v>850</v>
      </c>
      <c r="AA51" s="297"/>
    </row>
    <row r="52" spans="1:27">
      <c r="A52" s="275"/>
      <c r="B52" s="71" t="s">
        <v>85</v>
      </c>
      <c r="C52" s="56" t="s">
        <v>86</v>
      </c>
      <c r="D52" s="56">
        <v>39127</v>
      </c>
      <c r="E52" s="56">
        <v>38726</v>
      </c>
      <c r="F52" s="56">
        <f>IF((D52&gt;E52),(D52-E52),(0))/1</f>
        <v>401</v>
      </c>
      <c r="G52" s="57">
        <f>IF((F52&gt;100),(100*U52), (F52*U52))</f>
        <v>370</v>
      </c>
      <c r="H52" s="58">
        <f t="shared" si="0"/>
        <v>301</v>
      </c>
      <c r="I52" s="59">
        <f>IF((H52&gt;100),(100*V52),(H52*V52))</f>
        <v>420</v>
      </c>
      <c r="J52" s="60">
        <f t="shared" si="2"/>
        <v>201</v>
      </c>
      <c r="K52" s="57">
        <f>IF((J52&gt;0),(J52*W52),(0))</f>
        <v>1145.7</v>
      </c>
      <c r="L52" s="57">
        <f>(G52+I52+K52)*1</f>
        <v>1935.7</v>
      </c>
      <c r="M52" s="57">
        <f t="shared" si="4"/>
        <v>1935.7</v>
      </c>
      <c r="N52" s="61">
        <f>IF((Y52&gt;0),Y52,130)</f>
        <v>150</v>
      </c>
      <c r="O52" s="57">
        <f>IF((F52&gt;0),0,(Y52))</f>
        <v>0</v>
      </c>
      <c r="P52" s="57">
        <v>0</v>
      </c>
      <c r="Q52" s="57">
        <f>IF((M52&gt;0),(M52+N52+P52),(Y52)+(P52))</f>
        <v>2085.6999999999998</v>
      </c>
      <c r="R52" s="62" t="s">
        <v>59</v>
      </c>
      <c r="S52" s="25"/>
      <c r="T52" s="297"/>
      <c r="U52" s="294">
        <v>3.7</v>
      </c>
      <c r="V52" s="295">
        <v>4.2</v>
      </c>
      <c r="W52" s="294">
        <v>5.7</v>
      </c>
      <c r="X52" s="294">
        <v>50</v>
      </c>
      <c r="Y52" s="294">
        <f t="shared" si="14"/>
        <v>150</v>
      </c>
      <c r="Z52" s="294">
        <v>850</v>
      </c>
      <c r="AA52" s="297"/>
    </row>
    <row r="53" spans="1:27">
      <c r="A53" s="275"/>
      <c r="B53" s="159" t="s">
        <v>87</v>
      </c>
      <c r="C53" s="56" t="s">
        <v>88</v>
      </c>
      <c r="D53" s="56">
        <v>38139</v>
      </c>
      <c r="E53" s="56">
        <v>37876</v>
      </c>
      <c r="F53" s="56">
        <f>IF((D53&gt;E53),(D53-E53),(0))/1</f>
        <v>263</v>
      </c>
      <c r="G53" s="57">
        <f>IF((F53&gt;100),(100*U53), (F53*U53))</f>
        <v>370</v>
      </c>
      <c r="H53" s="58">
        <f t="shared" si="0"/>
        <v>163</v>
      </c>
      <c r="I53" s="59">
        <f>IF((H53&gt;100),(100*V53),(H53*V53))</f>
        <v>420</v>
      </c>
      <c r="J53" s="60">
        <f t="shared" si="2"/>
        <v>63</v>
      </c>
      <c r="K53" s="57">
        <f>IF((J53&gt;0),(J53*W53),(0))</f>
        <v>359.1</v>
      </c>
      <c r="L53" s="57">
        <f>(G53+I53+K53)*1</f>
        <v>1149.0999999999999</v>
      </c>
      <c r="M53" s="57">
        <f t="shared" si="4"/>
        <v>1149.0999999999999</v>
      </c>
      <c r="N53" s="61">
        <f>IF((Y53&gt;0),Y53,130)</f>
        <v>150</v>
      </c>
      <c r="O53" s="57">
        <f>IF((F53&gt;0),0,(Y53))</f>
        <v>0</v>
      </c>
      <c r="P53" s="57">
        <v>0</v>
      </c>
      <c r="Q53" s="57">
        <f>IF((M53&gt;0),(M53+N53+P53),(Y53)+(P53))</f>
        <v>1299.0999999999999</v>
      </c>
      <c r="R53" s="62" t="s">
        <v>59</v>
      </c>
      <c r="S53" s="25"/>
      <c r="T53" s="297"/>
      <c r="U53" s="294">
        <v>3.7</v>
      </c>
      <c r="V53" s="295">
        <v>4.2</v>
      </c>
      <c r="W53" s="294">
        <v>5.7</v>
      </c>
      <c r="X53" s="294">
        <v>50</v>
      </c>
      <c r="Y53" s="294">
        <f t="shared" si="14"/>
        <v>150</v>
      </c>
      <c r="Z53" s="294">
        <v>850</v>
      </c>
      <c r="AA53" s="297"/>
    </row>
    <row r="54" spans="1:27">
      <c r="A54" s="275"/>
      <c r="B54" s="71" t="s">
        <v>89</v>
      </c>
      <c r="C54" s="56" t="s">
        <v>90</v>
      </c>
      <c r="D54" s="56">
        <v>20255</v>
      </c>
      <c r="E54" s="56">
        <v>20056</v>
      </c>
      <c r="F54" s="56">
        <f t="shared" ref="F54:F60" si="15">IF((D54&gt;E54),(D54-E54),(0))/1</f>
        <v>199</v>
      </c>
      <c r="G54" s="57">
        <f>IF((F54&gt;100),(100*U54), (F54*U54))</f>
        <v>370</v>
      </c>
      <c r="H54" s="58">
        <f t="shared" si="0"/>
        <v>99</v>
      </c>
      <c r="I54" s="59">
        <f>IF((H54&gt;100),(100*V54),(H54*V54))</f>
        <v>415.8</v>
      </c>
      <c r="J54" s="60">
        <f t="shared" si="2"/>
        <v>0</v>
      </c>
      <c r="K54" s="57">
        <f>IF((J54&gt;0),(J54*W54),(0))</f>
        <v>0</v>
      </c>
      <c r="L54" s="57">
        <f t="shared" ref="L54:L60" si="16">(G54+I54+K54)*1</f>
        <v>785.8</v>
      </c>
      <c r="M54" s="57">
        <f t="shared" si="4"/>
        <v>785.8</v>
      </c>
      <c r="N54" s="61">
        <f>IF((Y54&gt;0),Y54,130)</f>
        <v>150</v>
      </c>
      <c r="O54" s="57">
        <f>IF((F54&gt;0),0,(Y54))</f>
        <v>0</v>
      </c>
      <c r="P54" s="57">
        <v>0</v>
      </c>
      <c r="Q54" s="57">
        <f>IF((M54&gt;0),(M54+N54+P54),(Y54)+(P54))</f>
        <v>935.8</v>
      </c>
      <c r="R54" s="62" t="s">
        <v>59</v>
      </c>
      <c r="S54" s="25"/>
      <c r="T54" s="297"/>
      <c r="U54" s="294">
        <v>3.7</v>
      </c>
      <c r="V54" s="295">
        <v>4.2</v>
      </c>
      <c r="W54" s="294">
        <v>5.7</v>
      </c>
      <c r="X54" s="294">
        <v>50</v>
      </c>
      <c r="Y54" s="294">
        <f t="shared" si="14"/>
        <v>150</v>
      </c>
      <c r="Z54" s="294">
        <v>850</v>
      </c>
      <c r="AA54" s="297"/>
    </row>
    <row r="55" spans="1:27">
      <c r="A55" s="275"/>
      <c r="B55" s="71" t="s">
        <v>91</v>
      </c>
      <c r="C55" s="56" t="s">
        <v>92</v>
      </c>
      <c r="D55" s="56">
        <v>68083</v>
      </c>
      <c r="E55" s="56">
        <v>67853</v>
      </c>
      <c r="F55" s="56">
        <f>IF((D55&gt;E55),(D55-E55),(0))/1</f>
        <v>230</v>
      </c>
      <c r="G55" s="57">
        <f>IF((F55&gt;100),(100*U55), (F55*U55))</f>
        <v>370</v>
      </c>
      <c r="H55" s="58">
        <f t="shared" si="0"/>
        <v>130</v>
      </c>
      <c r="I55" s="59">
        <f>IF((H55&gt;100),(100*V55),(H55*V55))</f>
        <v>420</v>
      </c>
      <c r="J55" s="60">
        <f t="shared" si="2"/>
        <v>30</v>
      </c>
      <c r="K55" s="57">
        <f>IF((J55&gt;0),(J55*W55),(0))</f>
        <v>171</v>
      </c>
      <c r="L55" s="57">
        <f>(G55+I55+K55)*1</f>
        <v>961</v>
      </c>
      <c r="M55" s="57">
        <f t="shared" si="4"/>
        <v>961</v>
      </c>
      <c r="N55" s="61">
        <f>IF((Y55&gt;0),Y55,130)</f>
        <v>150</v>
      </c>
      <c r="O55" s="57">
        <f>IF((F55&gt;0),0,(Y55))</f>
        <v>0</v>
      </c>
      <c r="P55" s="57">
        <v>0</v>
      </c>
      <c r="Q55" s="57">
        <f>IF((M55&gt;0),(M55+N55+P55),(Y55)+(P55))</f>
        <v>1111</v>
      </c>
      <c r="R55" s="62" t="s">
        <v>59</v>
      </c>
      <c r="S55" s="25"/>
      <c r="T55" s="297"/>
      <c r="U55" s="294">
        <v>3.7</v>
      </c>
      <c r="V55" s="295">
        <v>4.2</v>
      </c>
      <c r="W55" s="294">
        <v>5.7</v>
      </c>
      <c r="X55" s="294">
        <v>50</v>
      </c>
      <c r="Y55" s="294">
        <f t="shared" si="14"/>
        <v>150</v>
      </c>
      <c r="Z55" s="294">
        <v>850</v>
      </c>
      <c r="AA55" s="297"/>
    </row>
    <row r="56" spans="1:27">
      <c r="A56" s="275"/>
      <c r="B56" s="228" t="s">
        <v>298</v>
      </c>
      <c r="C56" s="56" t="s">
        <v>93</v>
      </c>
      <c r="D56" s="56">
        <v>52268</v>
      </c>
      <c r="E56" s="56">
        <v>51933</v>
      </c>
      <c r="F56" s="56">
        <f t="shared" si="15"/>
        <v>335</v>
      </c>
      <c r="G56" s="57">
        <f>IF((F56&gt;100),(100*U56), (F56*U56))</f>
        <v>370</v>
      </c>
      <c r="H56" s="58">
        <f t="shared" si="0"/>
        <v>235</v>
      </c>
      <c r="I56" s="59">
        <f>IF((H56&gt;100),(100*V56),(H56*V56))</f>
        <v>420</v>
      </c>
      <c r="J56" s="60">
        <f t="shared" si="2"/>
        <v>135</v>
      </c>
      <c r="K56" s="57">
        <f>IF((J56&gt;0),(J56*W56),(0))</f>
        <v>769.5</v>
      </c>
      <c r="L56" s="57">
        <f t="shared" si="16"/>
        <v>1559.5</v>
      </c>
      <c r="M56" s="57">
        <f t="shared" si="4"/>
        <v>1559.5</v>
      </c>
      <c r="N56" s="61">
        <f>IF((Y56&gt;0),Y56,130)</f>
        <v>150</v>
      </c>
      <c r="O56" s="57">
        <f>IF((F56&gt;0),0,(Y56))</f>
        <v>0</v>
      </c>
      <c r="P56" s="57">
        <v>0</v>
      </c>
      <c r="Q56" s="57">
        <f>IF((M56&gt;0),(M56+N56+P56),(Y56)+(P56))</f>
        <v>1709.5</v>
      </c>
      <c r="R56" s="62" t="s">
        <v>59</v>
      </c>
      <c r="S56" s="25"/>
      <c r="T56" s="297"/>
      <c r="U56" s="294">
        <v>3.7</v>
      </c>
      <c r="V56" s="295">
        <v>4.2</v>
      </c>
      <c r="W56" s="294">
        <v>5.7</v>
      </c>
      <c r="X56" s="294">
        <v>50</v>
      </c>
      <c r="Y56" s="294">
        <f t="shared" si="14"/>
        <v>150</v>
      </c>
      <c r="Z56" s="294">
        <v>850</v>
      </c>
      <c r="AA56" s="297"/>
    </row>
    <row r="57" spans="1:27">
      <c r="A57" s="275"/>
      <c r="B57" s="71" t="s">
        <v>94</v>
      </c>
      <c r="C57" s="56" t="s">
        <v>95</v>
      </c>
      <c r="D57" s="56">
        <v>34983</v>
      </c>
      <c r="E57" s="56">
        <v>34819</v>
      </c>
      <c r="F57" s="56">
        <f t="shared" si="15"/>
        <v>164</v>
      </c>
      <c r="G57" s="57">
        <f>IF((F57&gt;100),(100*U57), (F57*U57))</f>
        <v>370</v>
      </c>
      <c r="H57" s="58">
        <f t="shared" si="0"/>
        <v>64</v>
      </c>
      <c r="I57" s="59">
        <f>IF((H57&gt;100),(100*V57),(H57*V57))</f>
        <v>268.8</v>
      </c>
      <c r="J57" s="60">
        <f t="shared" si="2"/>
        <v>0</v>
      </c>
      <c r="K57" s="57">
        <f>IF((J57&gt;0),(J57*W57),(0))</f>
        <v>0</v>
      </c>
      <c r="L57" s="57">
        <f t="shared" si="16"/>
        <v>638.79999999999995</v>
      </c>
      <c r="M57" s="57">
        <f t="shared" si="4"/>
        <v>638.79999999999995</v>
      </c>
      <c r="N57" s="61">
        <f>IF((Y57&gt;0),Y57,130)</f>
        <v>150</v>
      </c>
      <c r="O57" s="57">
        <f>IF((F57&gt;0),0,(Y57))</f>
        <v>0</v>
      </c>
      <c r="P57" s="57">
        <v>0</v>
      </c>
      <c r="Q57" s="57">
        <f>IF((M57&gt;0),(M57+N57+P57),(Y57)+(P57))</f>
        <v>788.8</v>
      </c>
      <c r="R57" s="62" t="s">
        <v>59</v>
      </c>
      <c r="S57" s="25"/>
      <c r="T57" s="297"/>
      <c r="U57" s="294">
        <v>3.7</v>
      </c>
      <c r="V57" s="295">
        <v>4.2</v>
      </c>
      <c r="W57" s="294">
        <v>5.7</v>
      </c>
      <c r="X57" s="294">
        <v>50</v>
      </c>
      <c r="Y57" s="294">
        <f t="shared" si="14"/>
        <v>150</v>
      </c>
      <c r="Z57" s="294">
        <v>850</v>
      </c>
      <c r="AA57" s="297"/>
    </row>
    <row r="58" spans="1:27">
      <c r="A58" s="275"/>
      <c r="B58" s="168" t="s">
        <v>96</v>
      </c>
      <c r="C58" s="56" t="s">
        <v>97</v>
      </c>
      <c r="D58" s="56">
        <v>39616</v>
      </c>
      <c r="E58" s="56">
        <v>39487</v>
      </c>
      <c r="F58" s="56">
        <f t="shared" si="15"/>
        <v>129</v>
      </c>
      <c r="G58" s="57">
        <f>IF((F58&gt;100),(100*U58), (F58*U58))</f>
        <v>370</v>
      </c>
      <c r="H58" s="58">
        <f t="shared" si="0"/>
        <v>29</v>
      </c>
      <c r="I58" s="59">
        <f>IF((H58&gt;100),(100*V58),(H58*V58))</f>
        <v>121.80000000000001</v>
      </c>
      <c r="J58" s="60">
        <f t="shared" si="2"/>
        <v>0</v>
      </c>
      <c r="K58" s="57">
        <f>IF((J58&gt;0),(J58*W58),(0))</f>
        <v>0</v>
      </c>
      <c r="L58" s="57">
        <f t="shared" si="16"/>
        <v>491.8</v>
      </c>
      <c r="M58" s="57">
        <f t="shared" si="4"/>
        <v>491.8</v>
      </c>
      <c r="N58" s="61">
        <f>IF((Y58&gt;0),Y58,130)</f>
        <v>150</v>
      </c>
      <c r="O58" s="57">
        <f>IF((F58&gt;0),0,(Y58))</f>
        <v>0</v>
      </c>
      <c r="P58" s="57">
        <v>0</v>
      </c>
      <c r="Q58" s="57">
        <f>IF((M58&gt;0),(M58+N58+P58),(Y58)+(P58))</f>
        <v>641.79999999999995</v>
      </c>
      <c r="R58" s="62" t="s">
        <v>59</v>
      </c>
      <c r="S58" s="25"/>
      <c r="T58" s="297"/>
      <c r="U58" s="294">
        <v>3.7</v>
      </c>
      <c r="V58" s="295">
        <v>4.2</v>
      </c>
      <c r="W58" s="294">
        <v>5.7</v>
      </c>
      <c r="X58" s="294">
        <v>50</v>
      </c>
      <c r="Y58" s="294">
        <f t="shared" si="14"/>
        <v>150</v>
      </c>
      <c r="Z58" s="294">
        <v>850</v>
      </c>
      <c r="AA58" s="297"/>
    </row>
    <row r="59" spans="1:27">
      <c r="A59" s="275"/>
      <c r="B59" s="71" t="s">
        <v>98</v>
      </c>
      <c r="C59" s="56" t="s">
        <v>99</v>
      </c>
      <c r="D59" s="56">
        <v>45008</v>
      </c>
      <c r="E59" s="56">
        <v>44682</v>
      </c>
      <c r="F59" s="56">
        <f t="shared" si="15"/>
        <v>326</v>
      </c>
      <c r="G59" s="57">
        <f>IF((F59&gt;100),(100*U59), (F59*U59))</f>
        <v>370</v>
      </c>
      <c r="H59" s="58">
        <f t="shared" si="0"/>
        <v>226</v>
      </c>
      <c r="I59" s="59">
        <f>IF((H59&gt;100),(100*V59),(H59*V59))</f>
        <v>420</v>
      </c>
      <c r="J59" s="60">
        <f t="shared" si="2"/>
        <v>126</v>
      </c>
      <c r="K59" s="57">
        <f>IF((J59&gt;0),(J59*W59),(0))</f>
        <v>718.2</v>
      </c>
      <c r="L59" s="57">
        <f t="shared" si="16"/>
        <v>1508.2</v>
      </c>
      <c r="M59" s="57">
        <f t="shared" si="4"/>
        <v>1508.2</v>
      </c>
      <c r="N59" s="61">
        <f>IF((Y59&gt;0),Y59,130)</f>
        <v>150</v>
      </c>
      <c r="O59" s="57">
        <f>IF((F59&gt;0),0,(Y59))</f>
        <v>0</v>
      </c>
      <c r="P59" s="57">
        <v>0</v>
      </c>
      <c r="Q59" s="57">
        <f>IF((M59&gt;0),(M59+N59+P59),(Y59)+(P59))</f>
        <v>1658.2</v>
      </c>
      <c r="R59" s="62" t="s">
        <v>59</v>
      </c>
      <c r="S59" s="25"/>
      <c r="T59" s="297"/>
      <c r="U59" s="294">
        <v>3.7</v>
      </c>
      <c r="V59" s="295">
        <v>4.2</v>
      </c>
      <c r="W59" s="294">
        <v>5.7</v>
      </c>
      <c r="X59" s="294">
        <v>50</v>
      </c>
      <c r="Y59" s="294">
        <f t="shared" si="14"/>
        <v>150</v>
      </c>
      <c r="Z59" s="294">
        <v>850</v>
      </c>
      <c r="AA59" s="297"/>
    </row>
    <row r="60" spans="1:27">
      <c r="A60" s="275"/>
      <c r="B60" s="71" t="s">
        <v>100</v>
      </c>
      <c r="C60" s="56" t="s">
        <v>101</v>
      </c>
      <c r="D60" s="63">
        <v>68371</v>
      </c>
      <c r="E60" s="63">
        <v>67832</v>
      </c>
      <c r="F60" s="56">
        <f t="shared" si="15"/>
        <v>539</v>
      </c>
      <c r="G60" s="57">
        <f>IF((F60&gt;100),(100*U60), (F60*U60))</f>
        <v>370</v>
      </c>
      <c r="H60" s="58">
        <f t="shared" si="0"/>
        <v>439</v>
      </c>
      <c r="I60" s="59">
        <f>IF((H60&gt;100),(100*V60),(H60*V60))</f>
        <v>420</v>
      </c>
      <c r="J60" s="60">
        <f t="shared" si="2"/>
        <v>339</v>
      </c>
      <c r="K60" s="57">
        <f>IF((J60&gt;0),(J60*W60),(0))</f>
        <v>1932.3</v>
      </c>
      <c r="L60" s="57">
        <f t="shared" si="16"/>
        <v>2722.3</v>
      </c>
      <c r="M60" s="57">
        <f t="shared" si="4"/>
        <v>2722.3</v>
      </c>
      <c r="N60" s="61">
        <f>IF((Y60&gt;0),Y60,130)</f>
        <v>150</v>
      </c>
      <c r="O60" s="57">
        <f>IF((F60&gt;0),0,(Y60))</f>
        <v>0</v>
      </c>
      <c r="P60" s="57">
        <v>0</v>
      </c>
      <c r="Q60" s="57">
        <f>IF((M60&gt;0),(M60+N60+P60),(Y60)+(P60))</f>
        <v>2872.3</v>
      </c>
      <c r="R60" s="62" t="s">
        <v>59</v>
      </c>
      <c r="S60" s="25"/>
      <c r="T60" s="297"/>
      <c r="U60" s="294">
        <v>3.7</v>
      </c>
      <c r="V60" s="295">
        <v>4.2</v>
      </c>
      <c r="W60" s="294">
        <v>5.7</v>
      </c>
      <c r="X60" s="294">
        <v>50</v>
      </c>
      <c r="Y60" s="294">
        <f t="shared" si="14"/>
        <v>150</v>
      </c>
      <c r="Z60" s="294">
        <v>850</v>
      </c>
      <c r="AA60" s="297"/>
    </row>
    <row r="61" spans="1:27">
      <c r="A61" s="275"/>
      <c r="B61" s="229" t="s">
        <v>164</v>
      </c>
      <c r="C61" s="56" t="s">
        <v>278</v>
      </c>
      <c r="D61" s="56">
        <v>16527</v>
      </c>
      <c r="E61" s="56">
        <v>16384</v>
      </c>
      <c r="F61" s="56">
        <f t="shared" ref="F61:F64" si="17">IF((D61&gt;E61),(D61-E61),(0))/1</f>
        <v>143</v>
      </c>
      <c r="G61" s="57">
        <f>IF((F61&gt;100),(100*U61), (F61*U61))</f>
        <v>370</v>
      </c>
      <c r="H61" s="58">
        <f t="shared" si="0"/>
        <v>43</v>
      </c>
      <c r="I61" s="59">
        <f>IF((H61&gt;100),(100*V61),(H61*V61))</f>
        <v>180.6</v>
      </c>
      <c r="J61" s="60">
        <f t="shared" si="2"/>
        <v>0</v>
      </c>
      <c r="K61" s="57">
        <f>IF((J61&gt;0),(J61*W61),(0))</f>
        <v>0</v>
      </c>
      <c r="L61" s="57">
        <f t="shared" ref="L61:L64" si="18">(G61+I61+K61)*1</f>
        <v>550.6</v>
      </c>
      <c r="M61" s="57">
        <f t="shared" si="4"/>
        <v>550.6</v>
      </c>
      <c r="N61" s="61">
        <f>IF((Y61&gt;0),Y61,130)</f>
        <v>150</v>
      </c>
      <c r="O61" s="57">
        <f>IF((F61&gt;0),0,(Y61))</f>
        <v>0</v>
      </c>
      <c r="P61" s="57">
        <v>0</v>
      </c>
      <c r="Q61" s="57">
        <f>IF((M61&gt;0),(M61+N61+P61),(Y61)+(P61))</f>
        <v>700.6</v>
      </c>
      <c r="R61" s="62" t="s">
        <v>59</v>
      </c>
      <c r="S61" s="25"/>
      <c r="T61" s="297"/>
      <c r="U61" s="294">
        <v>3.7</v>
      </c>
      <c r="V61" s="295">
        <v>4.2</v>
      </c>
      <c r="W61" s="294">
        <v>5.7</v>
      </c>
      <c r="X61" s="294">
        <v>50</v>
      </c>
      <c r="Y61" s="294">
        <f t="shared" si="14"/>
        <v>150</v>
      </c>
      <c r="Z61" s="294">
        <v>850</v>
      </c>
      <c r="AA61" s="297"/>
    </row>
    <row r="62" spans="1:27">
      <c r="A62" s="275"/>
      <c r="B62" s="71" t="s">
        <v>275</v>
      </c>
      <c r="C62" s="56" t="s">
        <v>102</v>
      </c>
      <c r="D62" s="56">
        <v>55037</v>
      </c>
      <c r="E62" s="56">
        <v>54865</v>
      </c>
      <c r="F62" s="56">
        <f>IF((D62&gt;E62),(D62-E62),(0))/1</f>
        <v>172</v>
      </c>
      <c r="G62" s="57">
        <f>IF((F62&gt;100),(100*U62), (F62*U62))</f>
        <v>370</v>
      </c>
      <c r="H62" s="58">
        <f t="shared" si="0"/>
        <v>72</v>
      </c>
      <c r="I62" s="59">
        <f>IF((H62&gt;100),(100*V62),(H62*V62))</f>
        <v>302.40000000000003</v>
      </c>
      <c r="J62" s="60">
        <f t="shared" si="2"/>
        <v>0</v>
      </c>
      <c r="K62" s="57">
        <f>IF((J62&gt;0),(J62*W62),(0))</f>
        <v>0</v>
      </c>
      <c r="L62" s="57">
        <f>(G62+I62+K62)*1</f>
        <v>672.40000000000009</v>
      </c>
      <c r="M62" s="57">
        <f t="shared" si="4"/>
        <v>672.40000000000009</v>
      </c>
      <c r="N62" s="61">
        <f>IF((Y62&gt;0),Y62,130)</f>
        <v>150</v>
      </c>
      <c r="O62" s="57">
        <f>IF((F62&gt;0),0,(Y62))</f>
        <v>0</v>
      </c>
      <c r="P62" s="57">
        <v>0</v>
      </c>
      <c r="Q62" s="57">
        <f>IF((M62&gt;0),(M62+N62+P62),(Y62)+(P62))</f>
        <v>822.40000000000009</v>
      </c>
      <c r="R62" s="62" t="s">
        <v>59</v>
      </c>
      <c r="S62" s="25"/>
      <c r="T62" s="297"/>
      <c r="U62" s="294">
        <v>3.7</v>
      </c>
      <c r="V62" s="295">
        <v>4.2</v>
      </c>
      <c r="W62" s="294">
        <v>5.7</v>
      </c>
      <c r="X62" s="294">
        <v>50</v>
      </c>
      <c r="Y62" s="294">
        <f t="shared" si="14"/>
        <v>150</v>
      </c>
      <c r="Z62" s="294">
        <v>850</v>
      </c>
      <c r="AA62" s="297"/>
    </row>
    <row r="63" spans="1:27">
      <c r="A63" s="275"/>
      <c r="B63" s="71" t="s">
        <v>103</v>
      </c>
      <c r="C63" s="56" t="s">
        <v>104</v>
      </c>
      <c r="D63" s="56">
        <v>68970</v>
      </c>
      <c r="E63" s="56">
        <v>68970</v>
      </c>
      <c r="F63" s="56">
        <f>IF((D63&gt;E63),(D63-E63),(0))/1</f>
        <v>0</v>
      </c>
      <c r="G63" s="57">
        <f>IF((F63&gt;100),(100*U63), (F63*U63))</f>
        <v>0</v>
      </c>
      <c r="H63" s="58">
        <f t="shared" si="0"/>
        <v>0</v>
      </c>
      <c r="I63" s="59">
        <f>IF((H63&gt;100),(100*V63),(H63*V63))</f>
        <v>0</v>
      </c>
      <c r="J63" s="60">
        <f t="shared" si="2"/>
        <v>0</v>
      </c>
      <c r="K63" s="57">
        <f>IF((J63&gt;0),(J63*W63),(0))</f>
        <v>0</v>
      </c>
      <c r="L63" s="57">
        <f>(G63+I63+K63)*1</f>
        <v>0</v>
      </c>
      <c r="M63" s="57">
        <f t="shared" si="4"/>
        <v>0</v>
      </c>
      <c r="N63" s="61">
        <f>IF((Y63&gt;0),Y63,130)</f>
        <v>150</v>
      </c>
      <c r="O63" s="57">
        <f>IF((F63&gt;0),0,(Y63))</f>
        <v>150</v>
      </c>
      <c r="P63" s="57">
        <v>0</v>
      </c>
      <c r="Q63" s="57">
        <f>IF((M63&gt;0),(M63+N63+P63),(Y63)+(P63))</f>
        <v>150</v>
      </c>
      <c r="R63" s="62" t="s">
        <v>59</v>
      </c>
      <c r="S63" s="25"/>
      <c r="T63" s="297"/>
      <c r="U63" s="294">
        <v>3.7</v>
      </c>
      <c r="V63" s="295">
        <v>4.2</v>
      </c>
      <c r="W63" s="294">
        <v>5.7</v>
      </c>
      <c r="X63" s="294">
        <v>50</v>
      </c>
      <c r="Y63" s="294">
        <f t="shared" si="14"/>
        <v>150</v>
      </c>
      <c r="Z63" s="294">
        <v>850</v>
      </c>
      <c r="AA63" s="297"/>
    </row>
    <row r="64" spans="1:27">
      <c r="A64" s="275"/>
      <c r="B64" s="192" t="s">
        <v>296</v>
      </c>
      <c r="C64" s="56" t="s">
        <v>105</v>
      </c>
      <c r="D64" s="56">
        <v>44102</v>
      </c>
      <c r="E64" s="56">
        <v>44074</v>
      </c>
      <c r="F64" s="56">
        <f t="shared" si="17"/>
        <v>28</v>
      </c>
      <c r="G64" s="57">
        <f>IF((F64&gt;100),(100*U64), (F64*U64))</f>
        <v>103.60000000000001</v>
      </c>
      <c r="H64" s="58">
        <f t="shared" si="0"/>
        <v>0</v>
      </c>
      <c r="I64" s="59">
        <f>IF((H64&gt;100),(100*V64),(H64*V64))</f>
        <v>0</v>
      </c>
      <c r="J64" s="60">
        <f t="shared" si="2"/>
        <v>0</v>
      </c>
      <c r="K64" s="57">
        <f>IF((J64&gt;0),(J64*W64),(0))</f>
        <v>0</v>
      </c>
      <c r="L64" s="57">
        <f t="shared" si="18"/>
        <v>103.60000000000001</v>
      </c>
      <c r="M64" s="57">
        <f t="shared" si="4"/>
        <v>103.60000000000001</v>
      </c>
      <c r="N64" s="61">
        <f>IF((Y64&gt;0),Y64,130)</f>
        <v>150</v>
      </c>
      <c r="O64" s="57">
        <f>IF((F64&gt;0),0,(Y64))</f>
        <v>0</v>
      </c>
      <c r="P64" s="57">
        <v>0</v>
      </c>
      <c r="Q64" s="57">
        <f>IF((M64&gt;0),(M64+N64+P64),(Y64)+(P64))</f>
        <v>253.60000000000002</v>
      </c>
      <c r="R64" s="62" t="s">
        <v>59</v>
      </c>
      <c r="S64" s="25"/>
      <c r="T64" s="297"/>
      <c r="U64" s="294">
        <v>3.7</v>
      </c>
      <c r="V64" s="295">
        <v>4.2</v>
      </c>
      <c r="W64" s="294">
        <v>5.7</v>
      </c>
      <c r="X64" s="294">
        <v>50</v>
      </c>
      <c r="Y64" s="294">
        <f t="shared" si="14"/>
        <v>150</v>
      </c>
      <c r="Z64" s="294">
        <v>850</v>
      </c>
      <c r="AA64" s="297"/>
    </row>
    <row r="65" spans="1:27">
      <c r="A65" s="275"/>
      <c r="B65" s="71" t="s">
        <v>106</v>
      </c>
      <c r="C65" s="56" t="s">
        <v>107</v>
      </c>
      <c r="D65" s="56">
        <v>689</v>
      </c>
      <c r="E65" s="56">
        <v>564</v>
      </c>
      <c r="F65" s="56">
        <f>IF((D65&gt;E65),(D65-E65),(0))/1</f>
        <v>125</v>
      </c>
      <c r="G65" s="57">
        <f>IF((F65&gt;100),(100*U65), (F65*U65))</f>
        <v>370</v>
      </c>
      <c r="H65" s="58">
        <f t="shared" si="0"/>
        <v>25</v>
      </c>
      <c r="I65" s="59">
        <f>IF((H65&gt;100),(100*V65),(H65*V65))</f>
        <v>105</v>
      </c>
      <c r="J65" s="60">
        <f t="shared" si="2"/>
        <v>0</v>
      </c>
      <c r="K65" s="57">
        <f>IF((J65&gt;0),(J65*W65),(0))</f>
        <v>0</v>
      </c>
      <c r="L65" s="57">
        <f>(G65+I65+K65)*1</f>
        <v>475</v>
      </c>
      <c r="M65" s="57">
        <f t="shared" si="4"/>
        <v>475</v>
      </c>
      <c r="N65" s="61">
        <f>IF((Y65&gt;0),Y65,130)</f>
        <v>150</v>
      </c>
      <c r="O65" s="57">
        <f>IF((F65&gt;0),0,(Y65))</f>
        <v>0</v>
      </c>
      <c r="P65" s="57">
        <v>0</v>
      </c>
      <c r="Q65" s="57">
        <f>IF((M65&gt;0),(M65+N65+P65),(Y65)+(P65))</f>
        <v>625</v>
      </c>
      <c r="R65" s="62" t="s">
        <v>59</v>
      </c>
      <c r="S65" s="25"/>
      <c r="T65" s="297"/>
      <c r="U65" s="294">
        <v>3.7</v>
      </c>
      <c r="V65" s="295">
        <v>4.2</v>
      </c>
      <c r="W65" s="294">
        <v>5.7</v>
      </c>
      <c r="X65" s="294">
        <v>50</v>
      </c>
      <c r="Y65" s="294">
        <f t="shared" si="14"/>
        <v>150</v>
      </c>
      <c r="Z65" s="294">
        <v>850</v>
      </c>
      <c r="AA65" s="297"/>
    </row>
    <row r="66" spans="1:27">
      <c r="A66" s="275"/>
      <c r="B66" s="71" t="s">
        <v>108</v>
      </c>
      <c r="C66" s="56" t="s">
        <v>109</v>
      </c>
      <c r="D66" s="56">
        <v>49199</v>
      </c>
      <c r="E66" s="56">
        <v>49199</v>
      </c>
      <c r="F66" s="56">
        <f>IF((D66&gt;E66),(D66-E66),(0))/1</f>
        <v>0</v>
      </c>
      <c r="G66" s="57">
        <f>IF((F66&gt;100),(100*U66), (F66*U66))</f>
        <v>0</v>
      </c>
      <c r="H66" s="58">
        <f t="shared" si="0"/>
        <v>0</v>
      </c>
      <c r="I66" s="59">
        <f>IF((H66&gt;100),(100*V66),(H66*V66))</f>
        <v>0</v>
      </c>
      <c r="J66" s="60">
        <f t="shared" si="2"/>
        <v>0</v>
      </c>
      <c r="K66" s="57">
        <f>IF((J66&gt;0),(J66*W66),(0))</f>
        <v>0</v>
      </c>
      <c r="L66" s="57">
        <f>(G66+I66+K66)*1</f>
        <v>0</v>
      </c>
      <c r="M66" s="57">
        <f t="shared" si="4"/>
        <v>0</v>
      </c>
      <c r="N66" s="61">
        <f>IF((Y66&gt;0),Y66,130)</f>
        <v>150</v>
      </c>
      <c r="O66" s="57">
        <f>IF((F66&gt;0),0,(Y66))</f>
        <v>150</v>
      </c>
      <c r="P66" s="57">
        <v>0</v>
      </c>
      <c r="Q66" s="57">
        <f>IF((M66&gt;0),(M66+N66+P66),(Y66)+(P66))</f>
        <v>150</v>
      </c>
      <c r="R66" s="62" t="s">
        <v>59</v>
      </c>
      <c r="S66" s="25"/>
      <c r="T66" s="297"/>
      <c r="U66" s="294">
        <v>3.7</v>
      </c>
      <c r="V66" s="295">
        <v>4.2</v>
      </c>
      <c r="W66" s="294">
        <v>5.7</v>
      </c>
      <c r="X66" s="294">
        <v>50</v>
      </c>
      <c r="Y66" s="294">
        <f t="shared" si="14"/>
        <v>150</v>
      </c>
      <c r="Z66" s="294">
        <v>850</v>
      </c>
      <c r="AA66" s="297"/>
    </row>
    <row r="67" spans="1:27">
      <c r="A67" s="275"/>
      <c r="B67" s="71" t="s">
        <v>269</v>
      </c>
      <c r="C67" s="56" t="s">
        <v>110</v>
      </c>
      <c r="D67" s="56">
        <v>83867</v>
      </c>
      <c r="E67" s="56">
        <v>83792</v>
      </c>
      <c r="F67" s="56">
        <f t="shared" si="13"/>
        <v>75</v>
      </c>
      <c r="G67" s="57">
        <f>IF((F67&gt;100),(100*U67), (F67*U67))</f>
        <v>277.5</v>
      </c>
      <c r="H67" s="58">
        <f t="shared" si="0"/>
        <v>0</v>
      </c>
      <c r="I67" s="59">
        <f>IF((H67&gt;100),(100*V67),(H67*V67))</f>
        <v>0</v>
      </c>
      <c r="J67" s="60">
        <f t="shared" si="2"/>
        <v>0</v>
      </c>
      <c r="K67" s="57">
        <f>IF((J67&gt;0),(J67*W67),(0))</f>
        <v>0</v>
      </c>
      <c r="L67" s="57">
        <f t="shared" si="3"/>
        <v>277.5</v>
      </c>
      <c r="M67" s="57">
        <f t="shared" si="4"/>
        <v>277.5</v>
      </c>
      <c r="N67" s="61">
        <f>IF((Y67&gt;0),Y67,130)</f>
        <v>150</v>
      </c>
      <c r="O67" s="57">
        <f>IF((F67&gt;0),0,(Y67))</f>
        <v>0</v>
      </c>
      <c r="P67" s="57">
        <v>0</v>
      </c>
      <c r="Q67" s="57">
        <f>IF((M67&gt;0),(M67+N67+P67),(Y67)+(P67))</f>
        <v>427.5</v>
      </c>
      <c r="R67" s="62" t="s">
        <v>59</v>
      </c>
      <c r="S67" s="25"/>
      <c r="T67" s="297"/>
      <c r="U67" s="294">
        <v>3.7</v>
      </c>
      <c r="V67" s="295">
        <v>4.2</v>
      </c>
      <c r="W67" s="294">
        <v>5.7</v>
      </c>
      <c r="X67" s="294">
        <v>50</v>
      </c>
      <c r="Y67" s="294">
        <f t="shared" si="14"/>
        <v>150</v>
      </c>
      <c r="Z67" s="294">
        <v>850</v>
      </c>
      <c r="AA67" s="297"/>
    </row>
    <row r="68" spans="1:27">
      <c r="A68" s="275"/>
      <c r="B68" s="245" t="s">
        <v>297</v>
      </c>
      <c r="C68" s="56" t="s">
        <v>111</v>
      </c>
      <c r="D68" s="56">
        <v>3867</v>
      </c>
      <c r="E68" s="56">
        <v>3589</v>
      </c>
      <c r="F68" s="56">
        <f>IF((D68&gt;E68),(D68-E68),(0))/1</f>
        <v>278</v>
      </c>
      <c r="G68" s="234">
        <f>IF((F68&gt;100),(100*U68), (F68*U68))</f>
        <v>370</v>
      </c>
      <c r="H68" s="235">
        <f t="shared" si="0"/>
        <v>178</v>
      </c>
      <c r="I68" s="236">
        <f>IF((H68&gt;100),(100*V68),(H68*V68))</f>
        <v>420</v>
      </c>
      <c r="J68" s="237">
        <f t="shared" si="2"/>
        <v>78</v>
      </c>
      <c r="K68" s="234">
        <f>IF((J68&gt;0),(J68*W68),(0))</f>
        <v>444.6</v>
      </c>
      <c r="L68" s="57">
        <f>(G68+I68+K68)*1</f>
        <v>1234.5999999999999</v>
      </c>
      <c r="M68" s="57">
        <f t="shared" si="4"/>
        <v>1234.5999999999999</v>
      </c>
      <c r="N68" s="61">
        <f>IF((Y68&gt;0),Y68,130)</f>
        <v>150</v>
      </c>
      <c r="O68" s="57">
        <f>IF((F68&gt;0),0,(Y68))</f>
        <v>0</v>
      </c>
      <c r="P68" s="57">
        <v>0</v>
      </c>
      <c r="Q68" s="57">
        <f>IF((M68&gt;0),(M68+N68+P68),(Y68)+(P68))</f>
        <v>1384.6</v>
      </c>
      <c r="R68" s="62" t="s">
        <v>59</v>
      </c>
      <c r="S68" s="25"/>
      <c r="T68" s="297"/>
      <c r="U68" s="294">
        <v>3.7</v>
      </c>
      <c r="V68" s="295">
        <v>4.2</v>
      </c>
      <c r="W68" s="294">
        <v>5.7</v>
      </c>
      <c r="X68" s="294">
        <v>50</v>
      </c>
      <c r="Y68" s="294">
        <f t="shared" si="14"/>
        <v>150</v>
      </c>
      <c r="Z68" s="294">
        <v>850</v>
      </c>
      <c r="AA68" s="297"/>
    </row>
    <row r="69" spans="1:27">
      <c r="A69" s="275"/>
      <c r="B69" s="71" t="s">
        <v>112</v>
      </c>
      <c r="C69" s="56" t="s">
        <v>113</v>
      </c>
      <c r="D69" s="63">
        <v>28119</v>
      </c>
      <c r="E69" s="63">
        <v>27866</v>
      </c>
      <c r="F69" s="56">
        <f t="shared" si="13"/>
        <v>253</v>
      </c>
      <c r="G69" s="57">
        <f>IF((F69&gt;100),(100*U69), (F69*U69))</f>
        <v>370</v>
      </c>
      <c r="H69" s="58">
        <f t="shared" si="0"/>
        <v>153</v>
      </c>
      <c r="I69" s="59">
        <f>IF((H69&gt;100),(100*V69),(H69*V69))</f>
        <v>420</v>
      </c>
      <c r="J69" s="60">
        <f t="shared" si="2"/>
        <v>53</v>
      </c>
      <c r="K69" s="57">
        <f>IF((J69&gt;0),(J69*W69),(0))</f>
        <v>302.10000000000002</v>
      </c>
      <c r="L69" s="57">
        <f t="shared" si="3"/>
        <v>1092.0999999999999</v>
      </c>
      <c r="M69" s="57">
        <f t="shared" si="4"/>
        <v>1092.0999999999999</v>
      </c>
      <c r="N69" s="61">
        <f>IF((Y69&gt;0),Y69,130)</f>
        <v>150</v>
      </c>
      <c r="O69" s="57">
        <f>IF((F69&gt;0),0,(Y69))</f>
        <v>0</v>
      </c>
      <c r="P69" s="57">
        <v>0</v>
      </c>
      <c r="Q69" s="57">
        <f>IF((M69&gt;0),(M69+N69+P69),(Y69)+(P69))</f>
        <v>1242.0999999999999</v>
      </c>
      <c r="R69" s="62" t="s">
        <v>59</v>
      </c>
      <c r="S69" s="25"/>
      <c r="T69" s="297"/>
      <c r="U69" s="294">
        <v>3.7</v>
      </c>
      <c r="V69" s="295">
        <v>4.2</v>
      </c>
      <c r="W69" s="294">
        <v>5.7</v>
      </c>
      <c r="X69" s="294">
        <v>50</v>
      </c>
      <c r="Y69" s="294">
        <f t="shared" si="14"/>
        <v>150</v>
      </c>
      <c r="Z69" s="294">
        <v>850</v>
      </c>
      <c r="AA69" s="297"/>
    </row>
    <row r="70" spans="1:27">
      <c r="A70" s="275"/>
      <c r="B70" s="71" t="s">
        <v>114</v>
      </c>
      <c r="C70" s="56" t="s">
        <v>115</v>
      </c>
      <c r="D70" s="63">
        <v>30383</v>
      </c>
      <c r="E70" s="63">
        <v>30293</v>
      </c>
      <c r="F70" s="56">
        <f>IF((D70&gt;E70),(D70-E70),(0))/1</f>
        <v>90</v>
      </c>
      <c r="G70" s="57">
        <f>IF((F70&gt;100),(100*U70), (F70*U70))</f>
        <v>333</v>
      </c>
      <c r="H70" s="58">
        <f t="shared" si="0"/>
        <v>0</v>
      </c>
      <c r="I70" s="59">
        <f>IF((H70&gt;100),(100*V70),(H70*V70))</f>
        <v>0</v>
      </c>
      <c r="J70" s="60">
        <f t="shared" si="2"/>
        <v>0</v>
      </c>
      <c r="K70" s="57">
        <f>IF((J70&gt;0),(J70*W70),(0))</f>
        <v>0</v>
      </c>
      <c r="L70" s="57">
        <f>(G70+I70+K70)*1</f>
        <v>333</v>
      </c>
      <c r="M70" s="57">
        <f t="shared" si="4"/>
        <v>333</v>
      </c>
      <c r="N70" s="61">
        <f>IF((Y70&gt;0),Y70,130)</f>
        <v>150</v>
      </c>
      <c r="O70" s="57">
        <f>IF((F70&gt;0),0,(Y70))</f>
        <v>0</v>
      </c>
      <c r="P70" s="57">
        <v>0</v>
      </c>
      <c r="Q70" s="57">
        <f>IF((M70&gt;0),(M70+N70+P70),(Y70)+(P70))</f>
        <v>483</v>
      </c>
      <c r="R70" s="62" t="s">
        <v>59</v>
      </c>
      <c r="S70" s="25"/>
      <c r="T70" s="297"/>
      <c r="U70" s="294">
        <v>3.7</v>
      </c>
      <c r="V70" s="295">
        <v>4.2</v>
      </c>
      <c r="W70" s="294">
        <v>5.7</v>
      </c>
      <c r="X70" s="294">
        <v>50</v>
      </c>
      <c r="Y70" s="294">
        <f t="shared" si="14"/>
        <v>150</v>
      </c>
      <c r="Z70" s="294">
        <v>850</v>
      </c>
      <c r="AA70" s="297"/>
    </row>
    <row r="71" spans="1:27" ht="15" customHeight="1">
      <c r="A71" s="275"/>
      <c r="B71" s="231" t="s">
        <v>299</v>
      </c>
      <c r="C71" s="56" t="s">
        <v>116</v>
      </c>
      <c r="D71" s="56">
        <v>19278</v>
      </c>
      <c r="E71" s="56">
        <v>19076</v>
      </c>
      <c r="F71" s="56">
        <f t="shared" si="13"/>
        <v>202</v>
      </c>
      <c r="G71" s="57">
        <f>IF((F71&gt;100),(100*U71), (F71*U71))</f>
        <v>370</v>
      </c>
      <c r="H71" s="58">
        <f t="shared" si="0"/>
        <v>102</v>
      </c>
      <c r="I71" s="59">
        <f>IF((H71&gt;100),(100*V71),(H71*V71))</f>
        <v>420</v>
      </c>
      <c r="J71" s="60">
        <f t="shared" si="2"/>
        <v>2</v>
      </c>
      <c r="K71" s="57">
        <f>IF((J71&gt;0),(J71*W71),(0))</f>
        <v>11.4</v>
      </c>
      <c r="L71" s="57">
        <f t="shared" si="3"/>
        <v>801.4</v>
      </c>
      <c r="M71" s="57">
        <f>L71*50%</f>
        <v>400.7</v>
      </c>
      <c r="N71" s="61">
        <f>IF((Y71&gt;0),Y71,130)*50%</f>
        <v>75</v>
      </c>
      <c r="O71" s="57">
        <f>IF((F71&gt;0),0,(Y71))</f>
        <v>0</v>
      </c>
      <c r="P71" s="57">
        <v>0</v>
      </c>
      <c r="Q71" s="57">
        <f>IF((M71&gt;0),(M71+N71+P71),(Y71)+(P71))</f>
        <v>475.7</v>
      </c>
      <c r="R71" s="62" t="s">
        <v>59</v>
      </c>
      <c r="S71" s="25"/>
      <c r="T71" s="297"/>
      <c r="U71" s="294">
        <v>3.7</v>
      </c>
      <c r="V71" s="295">
        <v>4.2</v>
      </c>
      <c r="W71" s="294">
        <v>5.7</v>
      </c>
      <c r="X71" s="294">
        <v>50</v>
      </c>
      <c r="Y71" s="294">
        <f t="shared" si="14"/>
        <v>150</v>
      </c>
      <c r="Z71" s="294">
        <v>850</v>
      </c>
      <c r="AA71" s="297"/>
    </row>
    <row r="72" spans="1:27">
      <c r="A72" s="275"/>
      <c r="B72" s="180" t="s">
        <v>138</v>
      </c>
      <c r="C72" s="56" t="s">
        <v>117</v>
      </c>
      <c r="D72" s="56">
        <v>30371</v>
      </c>
      <c r="E72" s="56">
        <v>30180</v>
      </c>
      <c r="F72" s="56">
        <f t="shared" si="13"/>
        <v>191</v>
      </c>
      <c r="G72" s="57">
        <f>IF((F72&gt;100),(100*U72), (F72*U72))</f>
        <v>370</v>
      </c>
      <c r="H72" s="58">
        <f t="shared" si="0"/>
        <v>91</v>
      </c>
      <c r="I72" s="59">
        <f>IF((H72&gt;100),(100*V72),(H72*V72))</f>
        <v>382.2</v>
      </c>
      <c r="J72" s="60">
        <f t="shared" si="2"/>
        <v>0</v>
      </c>
      <c r="K72" s="57">
        <f>IF((J72&gt;0),(J72*W72),(0))</f>
        <v>0</v>
      </c>
      <c r="L72" s="57">
        <f t="shared" si="3"/>
        <v>752.2</v>
      </c>
      <c r="M72" s="57">
        <f t="shared" si="4"/>
        <v>752.2</v>
      </c>
      <c r="N72" s="61">
        <f>IF((Y72&gt;0),Y72,130)</f>
        <v>150</v>
      </c>
      <c r="O72" s="57">
        <f>IF((F72&gt;0),0,(Y72))</f>
        <v>0</v>
      </c>
      <c r="P72" s="57">
        <v>0</v>
      </c>
      <c r="Q72" s="57">
        <f>IF((M72&gt;0),(M72+N72+P72),(Y72)+(P72))</f>
        <v>902.2</v>
      </c>
      <c r="R72" s="62" t="s">
        <v>59</v>
      </c>
      <c r="S72" s="25"/>
      <c r="T72" s="297"/>
      <c r="U72" s="294">
        <v>3.7</v>
      </c>
      <c r="V72" s="295">
        <v>4.2</v>
      </c>
      <c r="W72" s="294">
        <v>5.7</v>
      </c>
      <c r="X72" s="294">
        <v>50</v>
      </c>
      <c r="Y72" s="294">
        <f t="shared" si="14"/>
        <v>150</v>
      </c>
      <c r="Z72" s="294">
        <v>850</v>
      </c>
      <c r="AA72" s="297"/>
    </row>
    <row r="73" spans="1:27">
      <c r="A73" s="275"/>
      <c r="B73" s="71" t="s">
        <v>118</v>
      </c>
      <c r="C73" s="56" t="s">
        <v>119</v>
      </c>
      <c r="D73" s="56">
        <v>44713</v>
      </c>
      <c r="E73" s="56">
        <v>44310</v>
      </c>
      <c r="F73" s="56">
        <f t="shared" si="13"/>
        <v>403</v>
      </c>
      <c r="G73" s="57">
        <f>IF((F73&gt;100),(100*U73), (F73*U73))</f>
        <v>370</v>
      </c>
      <c r="H73" s="58">
        <f t="shared" ref="H73:H84" si="19">IF((F73&gt;100),(F73-100),(0))</f>
        <v>303</v>
      </c>
      <c r="I73" s="59">
        <f>IF((H73&gt;100),(100*V73),(H73*V73))</f>
        <v>420</v>
      </c>
      <c r="J73" s="60">
        <f t="shared" si="2"/>
        <v>203</v>
      </c>
      <c r="K73" s="57">
        <f>IF((J73&gt;0),(J73*W73),(0))</f>
        <v>1157.1000000000001</v>
      </c>
      <c r="L73" s="57">
        <f t="shared" si="3"/>
        <v>1947.1000000000001</v>
      </c>
      <c r="M73" s="57">
        <f t="shared" si="4"/>
        <v>1947.1000000000001</v>
      </c>
      <c r="N73" s="61">
        <f>IF((Y73&gt;0),Y73,130)</f>
        <v>150</v>
      </c>
      <c r="O73" s="57">
        <f>IF((F73&gt;0),0,(Y73))</f>
        <v>0</v>
      </c>
      <c r="P73" s="57">
        <v>0</v>
      </c>
      <c r="Q73" s="57">
        <f>IF((M73&gt;0),(M73+N73+P73),(Y73)+(P73))</f>
        <v>2097.1000000000004</v>
      </c>
      <c r="R73" s="62" t="s">
        <v>59</v>
      </c>
      <c r="S73" s="25"/>
      <c r="T73" s="297"/>
      <c r="U73" s="294">
        <v>3.7</v>
      </c>
      <c r="V73" s="295">
        <v>4.2</v>
      </c>
      <c r="W73" s="294">
        <v>5.7</v>
      </c>
      <c r="X73" s="294">
        <v>50</v>
      </c>
      <c r="Y73" s="294">
        <f t="shared" si="14"/>
        <v>150</v>
      </c>
      <c r="Z73" s="294">
        <v>850</v>
      </c>
      <c r="AA73" s="297"/>
    </row>
    <row r="74" spans="1:27">
      <c r="A74" s="37"/>
      <c r="B74" s="37"/>
      <c r="C74" s="37"/>
      <c r="D74" s="37"/>
      <c r="E74" s="37"/>
      <c r="F74" s="30"/>
      <c r="G74" s="27"/>
      <c r="H74" s="31"/>
      <c r="I74" s="32"/>
      <c r="J74" s="33"/>
      <c r="K74" s="27"/>
      <c r="L74" s="27"/>
      <c r="M74" s="27"/>
      <c r="N74" s="34"/>
      <c r="O74" s="27"/>
      <c r="P74" s="27"/>
      <c r="Q74" s="27"/>
      <c r="R74" s="36"/>
      <c r="S74" s="25"/>
      <c r="T74" s="297"/>
      <c r="U74" s="294"/>
      <c r="V74" s="295"/>
      <c r="W74" s="294"/>
      <c r="X74" s="294"/>
      <c r="Y74" s="294"/>
      <c r="Z74" s="294"/>
      <c r="AA74" s="297"/>
    </row>
    <row r="75" spans="1:27">
      <c r="A75" s="37"/>
      <c r="B75" s="37"/>
      <c r="C75" s="37"/>
      <c r="D75" s="37"/>
      <c r="E75" s="37"/>
      <c r="F75" s="30"/>
      <c r="G75" s="27"/>
      <c r="H75" s="31"/>
      <c r="I75" s="32"/>
      <c r="J75" s="33"/>
      <c r="K75" s="27"/>
      <c r="L75" s="27"/>
      <c r="M75" s="27"/>
      <c r="N75" s="34"/>
      <c r="O75" s="27"/>
      <c r="P75" s="27"/>
      <c r="Q75" s="35"/>
      <c r="R75" s="36"/>
      <c r="S75" s="25"/>
      <c r="T75" s="297"/>
      <c r="U75" s="294"/>
      <c r="V75" s="295"/>
      <c r="W75" s="294"/>
      <c r="X75" s="294"/>
      <c r="Y75" s="294"/>
      <c r="Z75" s="294"/>
      <c r="AA75" s="297"/>
    </row>
    <row r="76" spans="1:27">
      <c r="A76" s="37"/>
      <c r="B76" s="37"/>
      <c r="C76" s="37"/>
      <c r="D76" s="37"/>
      <c r="E76" s="37"/>
      <c r="F76" s="30"/>
      <c r="G76" s="27"/>
      <c r="H76" s="31"/>
      <c r="I76" s="32"/>
      <c r="J76" s="33"/>
      <c r="K76" s="27"/>
      <c r="L76" s="27"/>
      <c r="M76" s="27"/>
      <c r="N76" s="34"/>
      <c r="O76" s="27"/>
      <c r="P76" s="27"/>
      <c r="Q76" s="27"/>
      <c r="R76" s="36"/>
      <c r="S76" s="25"/>
      <c r="T76" s="297"/>
      <c r="U76" s="294"/>
      <c r="V76" s="295"/>
      <c r="W76" s="294"/>
      <c r="X76" s="294"/>
      <c r="Y76" s="294"/>
      <c r="Z76" s="294"/>
      <c r="AA76" s="297"/>
    </row>
    <row r="77" spans="1:27">
      <c r="A77" s="37"/>
      <c r="B77" s="37"/>
      <c r="C77" s="37"/>
      <c r="D77" s="37"/>
      <c r="E77" s="37"/>
      <c r="F77" s="30"/>
      <c r="G77" s="27"/>
      <c r="H77" s="31"/>
      <c r="I77" s="32"/>
      <c r="J77" s="33"/>
      <c r="K77" s="27"/>
      <c r="L77" s="27"/>
      <c r="M77" s="27"/>
      <c r="N77" s="34"/>
      <c r="O77" s="27"/>
      <c r="P77" s="27"/>
      <c r="Q77" s="27"/>
      <c r="R77" s="36"/>
      <c r="S77" s="25"/>
      <c r="T77" s="297"/>
      <c r="U77" s="294"/>
      <c r="V77" s="295"/>
      <c r="W77" s="294"/>
      <c r="X77" s="294"/>
      <c r="Y77" s="294"/>
      <c r="Z77" s="294"/>
      <c r="AA77" s="297"/>
    </row>
    <row r="78" spans="1:27">
      <c r="A78" s="37"/>
      <c r="B78" s="37"/>
      <c r="C78" s="37"/>
      <c r="D78" s="37"/>
      <c r="E78" s="37"/>
      <c r="F78" s="30"/>
      <c r="G78" s="27"/>
      <c r="H78" s="31"/>
      <c r="I78" s="32"/>
      <c r="J78" s="33"/>
      <c r="K78" s="27"/>
      <c r="L78" s="27"/>
      <c r="M78" s="27"/>
      <c r="N78" s="34"/>
      <c r="O78" s="27"/>
      <c r="P78" s="27"/>
      <c r="Q78" s="27"/>
      <c r="R78" s="36"/>
      <c r="S78" s="25"/>
      <c r="T78" s="297"/>
      <c r="U78" s="294"/>
      <c r="V78" s="295"/>
      <c r="W78" s="294"/>
      <c r="X78" s="294"/>
      <c r="Y78" s="294"/>
      <c r="Z78" s="294"/>
      <c r="AA78" s="297"/>
    </row>
    <row r="79" spans="1:27" ht="15" customHeight="1">
      <c r="A79" s="275" t="s">
        <v>130</v>
      </c>
      <c r="B79" s="97" t="s">
        <v>270</v>
      </c>
      <c r="C79" s="98" t="s">
        <v>121</v>
      </c>
      <c r="D79" s="56">
        <v>7120</v>
      </c>
      <c r="E79" s="56">
        <v>6714</v>
      </c>
      <c r="F79" s="56">
        <f t="shared" ref="F79:F83" si="20">IF((D79&gt;E79),(D79-E79),(0))/1</f>
        <v>406</v>
      </c>
      <c r="G79" s="57">
        <f>IF((F79&gt;100),(100*U79), (F79*U79))</f>
        <v>370</v>
      </c>
      <c r="H79" s="58">
        <f t="shared" si="19"/>
        <v>306</v>
      </c>
      <c r="I79" s="59">
        <f>IF((H79&gt;100),(100*V79),(H79*V79))</f>
        <v>420</v>
      </c>
      <c r="J79" s="60">
        <f t="shared" ref="J79:J84" si="21">IF((H79&gt;100),(H79-100),(0))</f>
        <v>206</v>
      </c>
      <c r="K79" s="57">
        <f>IF((J79&gt;0),(J79*W79),(0))</f>
        <v>1174.2</v>
      </c>
      <c r="L79" s="57">
        <f t="shared" ref="L79:L83" si="22">(G79+I79+K79)*1</f>
        <v>1964.2</v>
      </c>
      <c r="M79" s="57">
        <f t="shared" ref="M79:M84" si="23">L79</f>
        <v>1964.2</v>
      </c>
      <c r="N79" s="61">
        <f>IF((Y79&gt;0),Y79,130)</f>
        <v>150</v>
      </c>
      <c r="O79" s="57">
        <f>IF((F79&gt;0),0,(Y79))</f>
        <v>0</v>
      </c>
      <c r="P79" s="57">
        <v>0</v>
      </c>
      <c r="Q79" s="57">
        <f>IF((M79&gt;0),(M79+N79+P79),(Y79)+(P79))</f>
        <v>2114.1999999999998</v>
      </c>
      <c r="R79" s="62" t="s">
        <v>59</v>
      </c>
      <c r="S79" s="25"/>
      <c r="T79" s="297"/>
      <c r="U79" s="294">
        <v>3.7</v>
      </c>
      <c r="V79" s="295">
        <v>4.2</v>
      </c>
      <c r="W79" s="294">
        <v>5.7</v>
      </c>
      <c r="X79" s="294">
        <v>50</v>
      </c>
      <c r="Y79" s="294">
        <f>3*50</f>
        <v>150</v>
      </c>
      <c r="Z79" s="294">
        <v>850</v>
      </c>
      <c r="AA79" s="297"/>
    </row>
    <row r="80" spans="1:27">
      <c r="A80" s="275"/>
      <c r="B80" s="97" t="s">
        <v>122</v>
      </c>
      <c r="C80" s="98" t="s">
        <v>123</v>
      </c>
      <c r="D80" s="56">
        <v>2733</v>
      </c>
      <c r="E80" s="56">
        <v>2644</v>
      </c>
      <c r="F80" s="56">
        <f t="shared" si="20"/>
        <v>89</v>
      </c>
      <c r="G80" s="57">
        <f>IF((F80&gt;100),(100*U80), (F80*U80))</f>
        <v>329.3</v>
      </c>
      <c r="H80" s="58">
        <f t="shared" si="19"/>
        <v>0</v>
      </c>
      <c r="I80" s="59">
        <f>IF((H80&gt;100),(100*V80),(H80*V80))</f>
        <v>0</v>
      </c>
      <c r="J80" s="60">
        <f t="shared" si="21"/>
        <v>0</v>
      </c>
      <c r="K80" s="57">
        <f>IF((J80&gt;0),(J80*W80),(0))</f>
        <v>0</v>
      </c>
      <c r="L80" s="57">
        <f t="shared" si="22"/>
        <v>329.3</v>
      </c>
      <c r="M80" s="57">
        <f t="shared" si="23"/>
        <v>329.3</v>
      </c>
      <c r="N80" s="61">
        <f>IF((Y80&gt;0),Y80,130)</f>
        <v>150</v>
      </c>
      <c r="O80" s="57">
        <f>IF((F80&gt;0),0,(Y80))</f>
        <v>0</v>
      </c>
      <c r="P80" s="57">
        <v>0</v>
      </c>
      <c r="Q80" s="57">
        <f>IF((M80&gt;0),(M80+N80+P80),(Y80)+(P80))</f>
        <v>479.3</v>
      </c>
      <c r="R80" s="62" t="s">
        <v>59</v>
      </c>
      <c r="S80" s="25"/>
      <c r="T80" s="297"/>
      <c r="U80" s="294">
        <v>3.7</v>
      </c>
      <c r="V80" s="295">
        <v>4.2</v>
      </c>
      <c r="W80" s="294">
        <v>5.7</v>
      </c>
      <c r="X80" s="294">
        <v>50</v>
      </c>
      <c r="Y80" s="294">
        <f t="shared" ref="Y80:Y84" si="24">3*50</f>
        <v>150</v>
      </c>
      <c r="Z80" s="294">
        <v>850</v>
      </c>
      <c r="AA80" s="297"/>
    </row>
    <row r="81" spans="1:27">
      <c r="A81" s="275"/>
      <c r="B81" s="97" t="s">
        <v>124</v>
      </c>
      <c r="C81" s="98" t="s">
        <v>125</v>
      </c>
      <c r="D81" s="63">
        <v>70776</v>
      </c>
      <c r="E81" s="63">
        <v>70776</v>
      </c>
      <c r="F81" s="56">
        <f>IF((D81&gt;E81),(D81-E81),(0))/1</f>
        <v>0</v>
      </c>
      <c r="G81" s="57">
        <f>IF((F81&gt;100),(100*U81), (F81*U81))</f>
        <v>0</v>
      </c>
      <c r="H81" s="58">
        <f t="shared" si="19"/>
        <v>0</v>
      </c>
      <c r="I81" s="59">
        <f>IF((H81&gt;100),(100*V81),(H81*V81))</f>
        <v>0</v>
      </c>
      <c r="J81" s="60">
        <f t="shared" si="21"/>
        <v>0</v>
      </c>
      <c r="K81" s="57">
        <f>IF((J81&gt;0),(J81*W81),(0))</f>
        <v>0</v>
      </c>
      <c r="L81" s="57">
        <f>(G81+I81+K81)*1</f>
        <v>0</v>
      </c>
      <c r="M81" s="57">
        <f t="shared" si="23"/>
        <v>0</v>
      </c>
      <c r="N81" s="61">
        <f>IF((Y81&gt;0),Y81,130)</f>
        <v>150</v>
      </c>
      <c r="O81" s="57">
        <f>IF((F81&gt;0),0,(Y81))</f>
        <v>150</v>
      </c>
      <c r="P81" s="57">
        <v>0</v>
      </c>
      <c r="Q81" s="57">
        <f>IF((M81&gt;0),(M81+N81+P81),(Y81)+(P81))</f>
        <v>150</v>
      </c>
      <c r="R81" s="62" t="s">
        <v>59</v>
      </c>
      <c r="S81" s="25"/>
      <c r="T81" s="297"/>
      <c r="U81" s="294">
        <v>3.7</v>
      </c>
      <c r="V81" s="295">
        <v>4.2</v>
      </c>
      <c r="W81" s="294">
        <v>5.7</v>
      </c>
      <c r="X81" s="294">
        <v>50</v>
      </c>
      <c r="Y81" s="294">
        <f t="shared" si="24"/>
        <v>150</v>
      </c>
      <c r="Z81" s="294">
        <v>850</v>
      </c>
      <c r="AA81" s="297"/>
    </row>
    <row r="82" spans="1:27">
      <c r="A82" s="275"/>
      <c r="B82" s="97" t="s">
        <v>126</v>
      </c>
      <c r="C82" s="98" t="s">
        <v>127</v>
      </c>
      <c r="D82" s="56">
        <v>69196</v>
      </c>
      <c r="E82" s="56">
        <v>68936</v>
      </c>
      <c r="F82" s="56">
        <f t="shared" si="20"/>
        <v>260</v>
      </c>
      <c r="G82" s="57">
        <f>IF((F82&gt;100),(100*U82), (F82*U82))</f>
        <v>370</v>
      </c>
      <c r="H82" s="58">
        <f t="shared" si="19"/>
        <v>160</v>
      </c>
      <c r="I82" s="59">
        <f>IF((H82&gt;100),(100*V82),(H82*V82))</f>
        <v>420</v>
      </c>
      <c r="J82" s="60">
        <f t="shared" si="21"/>
        <v>60</v>
      </c>
      <c r="K82" s="57">
        <f>IF((J82&gt;0),(J82*W82),(0))</f>
        <v>342</v>
      </c>
      <c r="L82" s="57">
        <f t="shared" si="22"/>
        <v>1132</v>
      </c>
      <c r="M82" s="57">
        <f t="shared" si="23"/>
        <v>1132</v>
      </c>
      <c r="N82" s="61">
        <f>IF((Y82&gt;0),Y82,130)</f>
        <v>150</v>
      </c>
      <c r="O82" s="57">
        <f>IF((F82&gt;0),0,(Y82))</f>
        <v>0</v>
      </c>
      <c r="P82" s="57">
        <v>0</v>
      </c>
      <c r="Q82" s="57">
        <f>IF((M82&gt;0),(M82+N82+P82),(Y82)+(P82))</f>
        <v>1282</v>
      </c>
      <c r="R82" s="62" t="s">
        <v>59</v>
      </c>
      <c r="S82" s="25"/>
      <c r="T82" s="297"/>
      <c r="U82" s="294">
        <v>3.7</v>
      </c>
      <c r="V82" s="295">
        <v>4.2</v>
      </c>
      <c r="W82" s="294">
        <v>5.7</v>
      </c>
      <c r="X82" s="294">
        <v>50</v>
      </c>
      <c r="Y82" s="294">
        <f t="shared" si="24"/>
        <v>150</v>
      </c>
      <c r="Z82" s="294">
        <v>850</v>
      </c>
      <c r="AA82" s="297"/>
    </row>
    <row r="83" spans="1:27">
      <c r="A83" s="275"/>
      <c r="B83" s="97" t="s">
        <v>120</v>
      </c>
      <c r="C83" s="98" t="s">
        <v>128</v>
      </c>
      <c r="D83" s="64"/>
      <c r="E83" s="64"/>
      <c r="F83" s="64">
        <f t="shared" si="20"/>
        <v>0</v>
      </c>
      <c r="G83" s="65">
        <f>IF((F83&gt;100),(100*U83), (F83*U83))</f>
        <v>0</v>
      </c>
      <c r="H83" s="66">
        <f t="shared" si="19"/>
        <v>0</v>
      </c>
      <c r="I83" s="67">
        <f>IF((H83&gt;100),(100*V83),(H83*V83))</f>
        <v>0</v>
      </c>
      <c r="J83" s="68">
        <f t="shared" si="21"/>
        <v>0</v>
      </c>
      <c r="K83" s="65">
        <f>IF((J83&gt;0),(J83*W83),(0))</f>
        <v>0</v>
      </c>
      <c r="L83" s="65">
        <f t="shared" si="22"/>
        <v>0</v>
      </c>
      <c r="M83" s="65">
        <f t="shared" si="23"/>
        <v>0</v>
      </c>
      <c r="N83" s="69">
        <f>IF((Y83&gt;0),Y83,130)</f>
        <v>150</v>
      </c>
      <c r="O83" s="65">
        <f>IF((F83&gt;0),0,(Y83))</f>
        <v>150</v>
      </c>
      <c r="P83" s="65"/>
      <c r="Q83" s="65">
        <f>IF((M83&gt;0),(M83+N83+P83),(Y83)+(P83))</f>
        <v>150</v>
      </c>
      <c r="R83" s="62" t="s">
        <v>59</v>
      </c>
      <c r="S83" s="25"/>
      <c r="T83" s="297"/>
      <c r="U83" s="294">
        <v>3.7</v>
      </c>
      <c r="V83" s="295">
        <v>4.2</v>
      </c>
      <c r="W83" s="294">
        <v>5.7</v>
      </c>
      <c r="X83" s="294">
        <v>50</v>
      </c>
      <c r="Y83" s="294">
        <f t="shared" si="24"/>
        <v>150</v>
      </c>
      <c r="Z83" s="294">
        <v>850</v>
      </c>
      <c r="AA83" s="297"/>
    </row>
    <row r="84" spans="1:27">
      <c r="A84" s="275"/>
      <c r="B84" s="97" t="s">
        <v>271</v>
      </c>
      <c r="C84" s="98" t="s">
        <v>129</v>
      </c>
      <c r="D84" s="56">
        <v>22457</v>
      </c>
      <c r="E84" s="56">
        <v>22092</v>
      </c>
      <c r="F84" s="56">
        <f>IF((D84&gt;E84),(D84-E84),(0))/1</f>
        <v>365</v>
      </c>
      <c r="G84" s="57">
        <f>IF((F84&gt;100),(100*U84), (F84*U84))</f>
        <v>370</v>
      </c>
      <c r="H84" s="58">
        <f t="shared" si="19"/>
        <v>265</v>
      </c>
      <c r="I84" s="59">
        <f>IF((H84&gt;100),(100*V84),(H84*V84))</f>
        <v>420</v>
      </c>
      <c r="J84" s="60">
        <f t="shared" si="21"/>
        <v>165</v>
      </c>
      <c r="K84" s="57">
        <f>IF((J84&gt;0),(J84*W84),(0))</f>
        <v>940.5</v>
      </c>
      <c r="L84" s="57">
        <f>(G84+I84+K84)*1</f>
        <v>1730.5</v>
      </c>
      <c r="M84" s="57">
        <f t="shared" si="23"/>
        <v>1730.5</v>
      </c>
      <c r="N84" s="61">
        <f>IF((Y84&gt;0),Y84,130)</f>
        <v>150</v>
      </c>
      <c r="O84" s="57">
        <f>IF((F84&gt;0),0,(Y84))</f>
        <v>0</v>
      </c>
      <c r="P84" s="57">
        <v>0</v>
      </c>
      <c r="Q84" s="57">
        <f>IF((M84&gt;0),(M84+N84+P84),(Y84)+(P84))</f>
        <v>1880.5</v>
      </c>
      <c r="R84" s="62" t="s">
        <v>59</v>
      </c>
      <c r="S84" s="25"/>
      <c r="T84" s="297"/>
      <c r="U84" s="294">
        <v>3.7</v>
      </c>
      <c r="V84" s="295">
        <v>4.2</v>
      </c>
      <c r="W84" s="294">
        <v>5.7</v>
      </c>
      <c r="X84" s="294">
        <v>50</v>
      </c>
      <c r="Y84" s="294">
        <f t="shared" si="24"/>
        <v>150</v>
      </c>
      <c r="Z84" s="294">
        <v>850</v>
      </c>
      <c r="AA84" s="297"/>
    </row>
    <row r="85" spans="1:27">
      <c r="A85" s="25"/>
      <c r="B85" s="37"/>
      <c r="C85" s="37"/>
      <c r="D85" s="37"/>
      <c r="E85" s="37"/>
      <c r="F85" s="30"/>
      <c r="G85" s="27"/>
      <c r="H85" s="31"/>
      <c r="I85" s="32"/>
      <c r="J85" s="33"/>
      <c r="K85" s="27"/>
      <c r="L85" s="27"/>
      <c r="M85" s="27"/>
      <c r="N85" s="34"/>
      <c r="O85" s="27"/>
      <c r="P85" s="27"/>
      <c r="Q85" s="35"/>
      <c r="R85" s="36"/>
      <c r="S85" s="25"/>
      <c r="T85" s="297"/>
      <c r="U85" s="294"/>
      <c r="V85" s="295"/>
      <c r="W85" s="294"/>
      <c r="X85" s="294"/>
      <c r="Y85" s="294"/>
      <c r="Z85" s="294"/>
      <c r="AA85" s="297"/>
    </row>
    <row r="86" spans="1:27">
      <c r="A86" s="17"/>
      <c r="B86" s="22"/>
      <c r="C86" s="23"/>
      <c r="D86" s="24"/>
      <c r="E86" s="24"/>
      <c r="F86" s="11"/>
      <c r="G86" s="10"/>
      <c r="H86" s="14"/>
      <c r="I86" s="15"/>
      <c r="J86" s="16"/>
      <c r="K86" s="10"/>
      <c r="L86" s="10"/>
      <c r="M86" s="10"/>
      <c r="N86" s="13"/>
      <c r="O86" s="10"/>
      <c r="P86" s="10"/>
      <c r="Q86" s="10"/>
      <c r="R86" s="9"/>
      <c r="S86" s="4"/>
      <c r="T86" s="297"/>
      <c r="U86" s="294"/>
      <c r="V86" s="295"/>
      <c r="W86" s="294"/>
      <c r="X86" s="294"/>
      <c r="Y86" s="294"/>
      <c r="Z86" s="294"/>
      <c r="AA86" s="297"/>
    </row>
    <row r="87" spans="1:27">
      <c r="A87" s="17"/>
      <c r="B87" s="22"/>
      <c r="C87" s="23"/>
      <c r="D87" s="24"/>
      <c r="E87" s="24"/>
      <c r="F87" s="11"/>
      <c r="G87" s="10"/>
      <c r="H87" s="14"/>
      <c r="I87" s="15"/>
      <c r="J87" s="16"/>
      <c r="K87" s="10"/>
      <c r="L87" s="10"/>
      <c r="M87" s="10"/>
      <c r="N87" s="13"/>
      <c r="O87" s="10"/>
      <c r="P87" s="10"/>
      <c r="Q87" s="10"/>
      <c r="R87" s="9"/>
      <c r="S87" s="4"/>
      <c r="T87" s="297"/>
      <c r="U87" s="294"/>
      <c r="V87" s="295"/>
      <c r="W87" s="294"/>
      <c r="X87" s="294"/>
      <c r="Y87" s="294"/>
      <c r="Z87" s="294"/>
      <c r="AA87" s="297"/>
    </row>
    <row r="88" spans="1:27">
      <c r="A88" s="17"/>
      <c r="B88" s="22"/>
      <c r="C88" s="23"/>
      <c r="D88" s="24"/>
      <c r="E88" s="24"/>
      <c r="F88" s="11"/>
      <c r="G88" s="10"/>
      <c r="H88" s="14"/>
      <c r="I88" s="15"/>
      <c r="J88" s="16"/>
      <c r="K88" s="10"/>
      <c r="L88" s="10"/>
      <c r="M88" s="10"/>
      <c r="N88" s="13"/>
      <c r="O88" s="10"/>
      <c r="P88" s="10"/>
      <c r="Q88" s="10"/>
      <c r="R88" s="9"/>
      <c r="S88" s="4"/>
      <c r="T88" s="297"/>
      <c r="U88" s="294"/>
      <c r="V88" s="295"/>
      <c r="W88" s="294"/>
      <c r="X88" s="294"/>
      <c r="Y88" s="294"/>
      <c r="Z88" s="294"/>
      <c r="AA88" s="297"/>
    </row>
    <row r="89" spans="1:27">
      <c r="A89" s="17"/>
      <c r="B89" s="22"/>
      <c r="C89" s="23"/>
      <c r="D89" s="24"/>
      <c r="E89" s="24"/>
      <c r="F89" s="11"/>
      <c r="G89" s="10"/>
      <c r="H89" s="14"/>
      <c r="I89" s="15"/>
      <c r="J89" s="16"/>
      <c r="K89" s="10"/>
      <c r="L89" s="10"/>
      <c r="M89" s="10"/>
      <c r="N89" s="13"/>
      <c r="O89" s="10"/>
      <c r="P89" s="10"/>
      <c r="Q89" s="10"/>
      <c r="R89" s="9"/>
      <c r="S89" s="4"/>
      <c r="T89" s="297"/>
      <c r="U89" s="294"/>
      <c r="V89" s="295"/>
      <c r="W89" s="294"/>
      <c r="X89" s="294"/>
      <c r="Y89" s="294"/>
      <c r="Z89" s="294"/>
      <c r="AA89" s="297"/>
    </row>
    <row r="90" spans="1:27">
      <c r="A90" s="17"/>
      <c r="B90" s="22"/>
      <c r="C90" s="23"/>
      <c r="D90" s="24"/>
      <c r="E90" s="24"/>
      <c r="F90" s="11"/>
      <c r="G90" s="10"/>
      <c r="H90" s="14"/>
      <c r="I90" s="15"/>
      <c r="J90" s="16"/>
      <c r="K90" s="10"/>
      <c r="L90" s="10"/>
      <c r="M90" s="10"/>
      <c r="N90" s="13"/>
      <c r="O90" s="10"/>
      <c r="P90" s="10"/>
      <c r="Q90" s="10"/>
      <c r="R90" s="9"/>
      <c r="S90" s="4"/>
      <c r="T90" s="297"/>
      <c r="U90" s="294"/>
      <c r="V90" s="295"/>
      <c r="W90" s="294"/>
      <c r="X90" s="294"/>
      <c r="Y90" s="294"/>
      <c r="Z90" s="294"/>
      <c r="AA90" s="297"/>
    </row>
    <row r="91" spans="1:27">
      <c r="A91" s="17"/>
      <c r="B91" s="22"/>
      <c r="C91" s="23"/>
      <c r="D91" s="24"/>
      <c r="E91" s="24"/>
      <c r="F91" s="11"/>
      <c r="G91" s="10"/>
      <c r="H91" s="14"/>
      <c r="I91" s="15"/>
      <c r="J91" s="16"/>
      <c r="K91" s="10"/>
      <c r="L91" s="10"/>
      <c r="M91" s="10"/>
      <c r="N91" s="13"/>
      <c r="O91" s="10"/>
      <c r="P91" s="10"/>
      <c r="Q91" s="10"/>
      <c r="R91" s="9"/>
      <c r="S91" s="4"/>
      <c r="T91" s="297"/>
      <c r="U91" s="294"/>
      <c r="V91" s="295"/>
      <c r="W91" s="294"/>
      <c r="X91" s="294"/>
      <c r="Y91" s="294"/>
      <c r="Z91" s="294"/>
      <c r="AA91" s="297"/>
    </row>
    <row r="92" spans="1:27">
      <c r="A92" s="17"/>
      <c r="B92" s="22"/>
      <c r="C92" s="23"/>
      <c r="D92" s="24"/>
      <c r="E92" s="24"/>
      <c r="F92" s="11"/>
      <c r="G92" s="10"/>
      <c r="H92" s="14"/>
      <c r="I92" s="15"/>
      <c r="J92" s="16"/>
      <c r="K92" s="10"/>
      <c r="L92" s="10"/>
      <c r="M92" s="10"/>
      <c r="N92" s="13"/>
      <c r="O92" s="10"/>
      <c r="P92" s="10"/>
      <c r="Q92" s="10"/>
      <c r="R92" s="9"/>
      <c r="S92" s="4"/>
      <c r="T92" s="297"/>
      <c r="U92" s="294"/>
      <c r="V92" s="295"/>
      <c r="W92" s="294"/>
      <c r="X92" s="294"/>
      <c r="Y92" s="294"/>
      <c r="Z92" s="294"/>
      <c r="AA92" s="297"/>
    </row>
    <row r="93" spans="1:27">
      <c r="A93" s="17"/>
      <c r="B93" s="22"/>
      <c r="C93" s="23"/>
      <c r="D93" s="24"/>
      <c r="E93" s="24"/>
      <c r="F93" s="11"/>
      <c r="G93" s="10"/>
      <c r="H93" s="14"/>
      <c r="I93" s="15"/>
      <c r="J93" s="16"/>
      <c r="K93" s="10"/>
      <c r="L93" s="10"/>
      <c r="M93" s="10"/>
      <c r="N93" s="13"/>
      <c r="O93" s="10"/>
      <c r="P93" s="10"/>
      <c r="Q93" s="10"/>
      <c r="R93" s="9"/>
      <c r="S93" s="4"/>
      <c r="T93" s="297"/>
      <c r="U93" s="294"/>
      <c r="V93" s="295"/>
      <c r="W93" s="294"/>
      <c r="X93" s="294"/>
      <c r="Y93" s="294"/>
      <c r="Z93" s="294"/>
      <c r="AA93" s="297"/>
    </row>
    <row r="94" spans="1:27">
      <c r="A94" s="17"/>
      <c r="B94" s="22"/>
      <c r="C94" s="23"/>
      <c r="D94" s="24"/>
      <c r="E94" s="24"/>
      <c r="F94" s="11"/>
      <c r="G94" s="10"/>
      <c r="H94" s="14"/>
      <c r="I94" s="15"/>
      <c r="J94" s="16"/>
      <c r="K94" s="10"/>
      <c r="L94" s="10"/>
      <c r="M94" s="10"/>
      <c r="N94" s="13"/>
      <c r="O94" s="10"/>
      <c r="P94" s="10"/>
      <c r="Q94" s="10"/>
      <c r="R94" s="9"/>
      <c r="S94" s="4"/>
      <c r="T94" s="297"/>
      <c r="U94" s="294"/>
      <c r="V94" s="295"/>
      <c r="W94" s="294"/>
      <c r="X94" s="294"/>
      <c r="Y94" s="294"/>
      <c r="Z94" s="294"/>
      <c r="AA94" s="297"/>
    </row>
    <row r="95" spans="1:27">
      <c r="A95" s="17"/>
      <c r="B95" s="22"/>
      <c r="C95" s="23"/>
      <c r="D95" s="24"/>
      <c r="E95" s="24"/>
      <c r="F95" s="11"/>
      <c r="G95" s="10"/>
      <c r="H95" s="14"/>
      <c r="I95" s="15"/>
      <c r="J95" s="16"/>
      <c r="K95" s="10"/>
      <c r="L95" s="10"/>
      <c r="M95" s="10"/>
      <c r="N95" s="13"/>
      <c r="O95" s="10"/>
      <c r="P95" s="10"/>
      <c r="Q95" s="10"/>
      <c r="R95" s="9"/>
      <c r="S95" s="4"/>
      <c r="T95" s="297"/>
      <c r="U95" s="294"/>
      <c r="V95" s="295"/>
      <c r="W95" s="294"/>
      <c r="X95" s="294"/>
      <c r="Y95" s="294"/>
      <c r="Z95" s="294"/>
      <c r="AA95" s="297"/>
    </row>
    <row r="96" spans="1:27">
      <c r="A96" s="17"/>
      <c r="B96" s="22"/>
      <c r="C96" s="23"/>
      <c r="D96" s="24"/>
      <c r="E96" s="24"/>
      <c r="F96" s="11"/>
      <c r="G96" s="10"/>
      <c r="H96" s="14"/>
      <c r="I96" s="15"/>
      <c r="J96" s="16"/>
      <c r="K96" s="10"/>
      <c r="L96" s="10"/>
      <c r="M96" s="10"/>
      <c r="N96" s="13"/>
      <c r="O96" s="10"/>
      <c r="P96" s="10"/>
      <c r="Q96" s="10"/>
      <c r="R96" s="9"/>
      <c r="S96" s="4"/>
      <c r="T96" s="297"/>
      <c r="U96" s="294"/>
      <c r="V96" s="295"/>
      <c r="W96" s="294"/>
      <c r="X96" s="294"/>
      <c r="Y96" s="294"/>
      <c r="Z96" s="294"/>
      <c r="AA96" s="297"/>
    </row>
    <row r="97" spans="1:27">
      <c r="A97" s="17"/>
      <c r="B97" s="22"/>
      <c r="C97" s="23"/>
      <c r="D97" s="24"/>
      <c r="E97" s="24"/>
      <c r="F97" s="11"/>
      <c r="G97" s="10"/>
      <c r="H97" s="14"/>
      <c r="I97" s="15"/>
      <c r="J97" s="16"/>
      <c r="K97" s="10"/>
      <c r="L97" s="10"/>
      <c r="M97" s="10"/>
      <c r="N97" s="13"/>
      <c r="O97" s="10"/>
      <c r="P97" s="10"/>
      <c r="Q97" s="10"/>
      <c r="R97" s="9"/>
      <c r="S97" s="4"/>
      <c r="T97" s="297"/>
      <c r="U97" s="294"/>
      <c r="V97" s="295"/>
      <c r="W97" s="294"/>
      <c r="X97" s="294"/>
      <c r="Y97" s="294"/>
      <c r="Z97" s="294"/>
      <c r="AA97" s="297"/>
    </row>
    <row r="98" spans="1:27">
      <c r="A98" s="17"/>
      <c r="B98" s="22"/>
      <c r="C98" s="23"/>
      <c r="D98" s="24"/>
      <c r="E98" s="24"/>
      <c r="F98" s="11"/>
      <c r="G98" s="10"/>
      <c r="H98" s="14"/>
      <c r="I98" s="15"/>
      <c r="J98" s="16"/>
      <c r="K98" s="10"/>
      <c r="L98" s="10"/>
      <c r="M98" s="10"/>
      <c r="N98" s="13"/>
      <c r="O98" s="10"/>
      <c r="P98" s="10"/>
      <c r="Q98" s="10"/>
      <c r="R98" s="9"/>
      <c r="S98" s="4"/>
      <c r="T98" s="297"/>
      <c r="U98" s="294"/>
      <c r="V98" s="295"/>
      <c r="W98" s="294"/>
      <c r="X98" s="294"/>
      <c r="Y98" s="294"/>
      <c r="Z98" s="294"/>
      <c r="AA98" s="297"/>
    </row>
    <row r="99" spans="1:27">
      <c r="A99" s="17"/>
      <c r="B99" s="22"/>
      <c r="C99" s="23"/>
      <c r="D99" s="24"/>
      <c r="E99" s="24"/>
      <c r="F99" s="11"/>
      <c r="G99" s="10"/>
      <c r="H99" s="14"/>
      <c r="I99" s="15"/>
      <c r="J99" s="16"/>
      <c r="K99" s="10"/>
      <c r="L99" s="10"/>
      <c r="M99" s="10"/>
      <c r="N99" s="13"/>
      <c r="O99" s="10"/>
      <c r="P99" s="10"/>
      <c r="Q99" s="10"/>
      <c r="R99" s="9"/>
      <c r="S99" s="4"/>
      <c r="T99" s="297"/>
      <c r="U99" s="294"/>
      <c r="V99" s="295"/>
      <c r="W99" s="294"/>
      <c r="X99" s="294"/>
      <c r="Y99" s="294"/>
      <c r="Z99" s="294"/>
      <c r="AA99" s="297"/>
    </row>
    <row r="100" spans="1:27">
      <c r="A100" s="17"/>
      <c r="B100" s="22"/>
      <c r="C100" s="23"/>
      <c r="D100" s="24"/>
      <c r="E100" s="24"/>
      <c r="F100" s="11"/>
      <c r="G100" s="10"/>
      <c r="H100" s="14"/>
      <c r="I100" s="15"/>
      <c r="J100" s="16"/>
      <c r="K100" s="10"/>
      <c r="L100" s="10"/>
      <c r="M100" s="10"/>
      <c r="N100" s="13"/>
      <c r="O100" s="10"/>
      <c r="P100" s="10"/>
      <c r="Q100" s="10"/>
      <c r="R100" s="9"/>
      <c r="S100" s="4"/>
      <c r="T100" s="297"/>
      <c r="U100" s="294"/>
      <c r="V100" s="295"/>
      <c r="W100" s="294"/>
      <c r="X100" s="294"/>
      <c r="Y100" s="294"/>
      <c r="Z100" s="294"/>
      <c r="AA100" s="297"/>
    </row>
    <row r="101" spans="1:27">
      <c r="D101" s="4"/>
      <c r="E101" s="12"/>
      <c r="F101" s="11"/>
      <c r="G101" s="10"/>
      <c r="H101" s="14"/>
      <c r="I101" s="15"/>
      <c r="J101" s="16"/>
      <c r="K101" s="10"/>
      <c r="L101" s="10"/>
      <c r="M101" s="10"/>
      <c r="N101" s="13"/>
      <c r="O101" s="10"/>
      <c r="P101" s="10"/>
      <c r="Q101" s="10"/>
      <c r="R101" s="9"/>
      <c r="S101" s="4"/>
      <c r="T101" s="297"/>
      <c r="U101" s="294"/>
      <c r="V101" s="295"/>
      <c r="W101" s="294"/>
      <c r="X101" s="294"/>
      <c r="Y101" s="294"/>
      <c r="Z101" s="294"/>
      <c r="AA101" s="297"/>
    </row>
    <row r="102" spans="1:27">
      <c r="D102" s="4"/>
      <c r="E102" s="12"/>
      <c r="F102" s="11"/>
      <c r="G102" s="10"/>
      <c r="H102" s="14"/>
      <c r="I102" s="15"/>
      <c r="J102" s="16"/>
      <c r="K102" s="10"/>
      <c r="L102" s="10"/>
      <c r="M102" s="10"/>
      <c r="N102" s="13"/>
      <c r="O102" s="10"/>
      <c r="P102" s="10"/>
      <c r="Q102" s="10"/>
      <c r="R102" s="9"/>
      <c r="S102" s="4"/>
      <c r="T102" s="297"/>
      <c r="U102" s="294"/>
      <c r="V102" s="295"/>
      <c r="W102" s="294"/>
      <c r="X102" s="294"/>
      <c r="Y102" s="294"/>
      <c r="Z102" s="294"/>
      <c r="AA102" s="297"/>
    </row>
    <row r="103" spans="1:27">
      <c r="D103" s="4"/>
      <c r="E103" s="12"/>
      <c r="F103" s="11"/>
      <c r="G103" s="10"/>
      <c r="H103" s="14"/>
      <c r="I103" s="15"/>
      <c r="J103" s="16"/>
      <c r="K103" s="10"/>
      <c r="L103" s="10"/>
      <c r="M103" s="10"/>
      <c r="N103" s="13"/>
      <c r="O103" s="10"/>
      <c r="P103" s="10"/>
      <c r="Q103" s="10"/>
      <c r="R103" s="9"/>
      <c r="S103" s="4"/>
      <c r="T103" s="297"/>
      <c r="U103" s="294"/>
      <c r="V103" s="295"/>
      <c r="W103" s="294"/>
      <c r="X103" s="294"/>
      <c r="Y103" s="294"/>
      <c r="Z103" s="294"/>
      <c r="AA103" s="297"/>
    </row>
    <row r="104" spans="1:27">
      <c r="D104" s="4"/>
      <c r="E104" s="12"/>
      <c r="F104" s="11"/>
      <c r="G104" s="10"/>
      <c r="H104" s="14"/>
      <c r="I104" s="15"/>
      <c r="J104" s="16"/>
      <c r="K104" s="10"/>
      <c r="L104" s="10"/>
      <c r="M104" s="10"/>
      <c r="N104" s="13"/>
      <c r="O104" s="10"/>
      <c r="P104" s="10"/>
      <c r="Q104" s="10"/>
      <c r="R104" s="9"/>
      <c r="S104" s="4"/>
      <c r="T104" s="297"/>
      <c r="U104" s="294"/>
      <c r="V104" s="295"/>
      <c r="W104" s="294"/>
      <c r="X104" s="294"/>
      <c r="Y104" s="294"/>
      <c r="Z104" s="294"/>
      <c r="AA104" s="297"/>
    </row>
    <row r="105" spans="1:27">
      <c r="D105" s="4"/>
      <c r="E105" s="12"/>
      <c r="F105" s="11"/>
      <c r="G105" s="10"/>
      <c r="H105" s="14"/>
      <c r="I105" s="15"/>
      <c r="J105" s="16"/>
      <c r="K105" s="10"/>
      <c r="L105" s="10"/>
      <c r="M105" s="10"/>
      <c r="N105" s="13"/>
      <c r="O105" s="10"/>
      <c r="P105" s="10"/>
      <c r="Q105" s="10"/>
      <c r="R105" s="9"/>
      <c r="S105" s="4"/>
      <c r="T105" s="297"/>
      <c r="U105" s="294"/>
      <c r="V105" s="295"/>
      <c r="W105" s="294"/>
      <c r="X105" s="294"/>
      <c r="Y105" s="294"/>
      <c r="Z105" s="294"/>
      <c r="AA105" s="297"/>
    </row>
    <row r="106" spans="1:27">
      <c r="D106" s="4"/>
      <c r="E106" s="12"/>
      <c r="F106" s="11"/>
      <c r="G106" s="10"/>
      <c r="H106" s="14"/>
      <c r="I106" s="15"/>
      <c r="J106" s="16"/>
      <c r="K106" s="10"/>
      <c r="L106" s="10"/>
      <c r="M106" s="10"/>
      <c r="N106" s="13"/>
      <c r="O106" s="10"/>
      <c r="P106" s="10"/>
      <c r="Q106" s="10"/>
      <c r="R106" s="9"/>
      <c r="S106" s="4"/>
      <c r="T106" s="297"/>
      <c r="U106" s="294"/>
      <c r="V106" s="295"/>
      <c r="W106" s="294"/>
      <c r="X106" s="294"/>
      <c r="Y106" s="294"/>
      <c r="Z106" s="294"/>
      <c r="AA106" s="297"/>
    </row>
    <row r="107" spans="1:27">
      <c r="D107" s="4"/>
      <c r="E107" s="12"/>
      <c r="F107" s="11"/>
      <c r="G107" s="10"/>
      <c r="H107" s="14"/>
      <c r="I107" s="15"/>
      <c r="J107" s="16"/>
      <c r="K107" s="10"/>
      <c r="L107" s="10"/>
      <c r="M107" s="10"/>
      <c r="N107" s="13"/>
      <c r="O107" s="10"/>
      <c r="P107" s="10"/>
      <c r="Q107" s="10"/>
      <c r="R107" s="9"/>
      <c r="S107" s="4"/>
      <c r="T107" s="297"/>
      <c r="U107" s="294"/>
      <c r="V107" s="295"/>
      <c r="W107" s="294"/>
      <c r="X107" s="294"/>
      <c r="Y107" s="294"/>
      <c r="Z107" s="294"/>
      <c r="AA107" s="297"/>
    </row>
    <row r="108" spans="1:27">
      <c r="D108" s="4"/>
      <c r="E108" s="12"/>
      <c r="F108" s="11"/>
      <c r="G108" s="10"/>
      <c r="H108" s="14"/>
      <c r="I108" s="15"/>
      <c r="J108" s="16"/>
      <c r="K108" s="10"/>
      <c r="L108" s="10"/>
      <c r="M108" s="10"/>
      <c r="N108" s="13"/>
      <c r="O108" s="10"/>
      <c r="P108" s="10"/>
      <c r="Q108" s="10"/>
      <c r="R108" s="9"/>
      <c r="S108" s="4"/>
      <c r="T108" s="297"/>
      <c r="U108" s="294"/>
      <c r="V108" s="295"/>
      <c r="W108" s="294"/>
      <c r="X108" s="294"/>
      <c r="Y108" s="294"/>
      <c r="Z108" s="294"/>
      <c r="AA108" s="297"/>
    </row>
    <row r="109" spans="1:27">
      <c r="D109" s="4"/>
      <c r="E109" s="12"/>
      <c r="F109" s="11"/>
      <c r="G109" s="10"/>
      <c r="H109" s="14"/>
      <c r="I109" s="15"/>
      <c r="J109" s="16"/>
      <c r="K109" s="10"/>
      <c r="L109" s="10"/>
      <c r="M109" s="10"/>
      <c r="N109" s="13"/>
      <c r="O109" s="10"/>
      <c r="P109" s="10"/>
      <c r="Q109" s="10"/>
      <c r="R109" s="9"/>
      <c r="S109" s="4"/>
      <c r="T109" s="297"/>
      <c r="U109" s="294"/>
      <c r="V109" s="295"/>
      <c r="W109" s="294"/>
      <c r="X109" s="294"/>
      <c r="Y109" s="294"/>
      <c r="Z109" s="294"/>
      <c r="AA109" s="297"/>
    </row>
    <row r="110" spans="1:27">
      <c r="D110" s="4"/>
      <c r="E110" s="12"/>
      <c r="F110" s="11"/>
      <c r="G110" s="10"/>
      <c r="H110" s="14"/>
      <c r="I110" s="15"/>
      <c r="J110" s="16"/>
      <c r="K110" s="10"/>
      <c r="L110" s="10"/>
      <c r="M110" s="10"/>
      <c r="N110" s="13"/>
      <c r="O110" s="10"/>
      <c r="P110" s="10"/>
      <c r="Q110" s="10"/>
      <c r="R110" s="9"/>
      <c r="S110" s="4"/>
      <c r="T110" s="297"/>
      <c r="U110" s="294"/>
      <c r="V110" s="295"/>
      <c r="W110" s="294"/>
      <c r="X110" s="294"/>
      <c r="Y110" s="294"/>
      <c r="Z110" s="294"/>
      <c r="AA110" s="297"/>
    </row>
    <row r="111" spans="1:27">
      <c r="D111" s="4"/>
      <c r="E111" s="12"/>
      <c r="F111" s="11"/>
      <c r="G111" s="10"/>
      <c r="H111" s="14"/>
      <c r="I111" s="15"/>
      <c r="J111" s="16"/>
      <c r="K111" s="10"/>
      <c r="L111" s="10"/>
      <c r="M111" s="10"/>
      <c r="N111" s="13"/>
      <c r="O111" s="10"/>
      <c r="P111" s="10"/>
      <c r="Q111" s="10"/>
      <c r="R111" s="9"/>
      <c r="S111" s="4"/>
      <c r="T111" s="297"/>
      <c r="U111" s="294"/>
      <c r="V111" s="295"/>
      <c r="W111" s="294"/>
      <c r="X111" s="294"/>
      <c r="Y111" s="294"/>
      <c r="Z111" s="294"/>
      <c r="AA111" s="297"/>
    </row>
    <row r="112" spans="1:27">
      <c r="D112" s="4"/>
      <c r="E112" s="12"/>
      <c r="F112" s="11"/>
      <c r="G112" s="10"/>
      <c r="H112" s="14"/>
      <c r="I112" s="15"/>
      <c r="J112" s="16"/>
      <c r="K112" s="10"/>
      <c r="L112" s="10"/>
      <c r="M112" s="10"/>
      <c r="N112" s="13"/>
      <c r="O112" s="10"/>
      <c r="P112" s="10"/>
      <c r="Q112" s="10"/>
      <c r="R112" s="9"/>
      <c r="S112" s="4"/>
      <c r="T112" s="297"/>
      <c r="U112" s="294"/>
      <c r="V112" s="295"/>
      <c r="W112" s="294"/>
      <c r="X112" s="294"/>
      <c r="Y112" s="294"/>
      <c r="Z112" s="294"/>
      <c r="AA112" s="297"/>
    </row>
    <row r="113" spans="4:27">
      <c r="D113" s="4"/>
      <c r="E113" s="12"/>
      <c r="F113" s="11"/>
      <c r="G113" s="10"/>
      <c r="H113" s="14"/>
      <c r="I113" s="15"/>
      <c r="J113" s="16"/>
      <c r="K113" s="10"/>
      <c r="L113" s="10"/>
      <c r="M113" s="10"/>
      <c r="N113" s="13"/>
      <c r="O113" s="10"/>
      <c r="P113" s="10"/>
      <c r="Q113" s="10"/>
      <c r="R113" s="9"/>
      <c r="S113" s="4"/>
      <c r="T113" s="297"/>
      <c r="U113" s="294"/>
      <c r="V113" s="295"/>
      <c r="W113" s="294"/>
      <c r="X113" s="294"/>
      <c r="Y113" s="294"/>
      <c r="Z113" s="294"/>
      <c r="AA113" s="297"/>
    </row>
    <row r="114" spans="4:27">
      <c r="D114" s="4"/>
      <c r="E114" s="12"/>
      <c r="F114" s="11"/>
      <c r="G114" s="10"/>
      <c r="H114" s="14"/>
      <c r="I114" s="15"/>
      <c r="J114" s="16"/>
      <c r="K114" s="10"/>
      <c r="L114" s="10"/>
      <c r="M114" s="10"/>
      <c r="N114" s="13"/>
      <c r="O114" s="10"/>
      <c r="P114" s="10"/>
      <c r="Q114" s="10"/>
      <c r="R114" s="9"/>
      <c r="S114" s="4"/>
      <c r="T114" s="297"/>
      <c r="U114" s="294"/>
      <c r="V114" s="295"/>
      <c r="W114" s="294"/>
      <c r="X114" s="294"/>
      <c r="Y114" s="294"/>
      <c r="Z114" s="294"/>
      <c r="AA114" s="297"/>
    </row>
    <row r="115" spans="4:27">
      <c r="D115" s="4"/>
      <c r="E115" s="12"/>
      <c r="F115" s="11"/>
      <c r="G115" s="10"/>
      <c r="H115" s="14"/>
      <c r="I115" s="15"/>
      <c r="J115" s="16"/>
      <c r="K115" s="10"/>
      <c r="L115" s="10"/>
      <c r="M115" s="10"/>
      <c r="N115" s="13"/>
      <c r="O115" s="10"/>
      <c r="P115" s="10"/>
      <c r="Q115" s="10"/>
      <c r="R115" s="9"/>
      <c r="S115" s="4"/>
      <c r="T115" s="297"/>
      <c r="U115" s="294"/>
      <c r="V115" s="295"/>
      <c r="W115" s="294"/>
      <c r="X115" s="294"/>
      <c r="Y115" s="294"/>
      <c r="Z115" s="294"/>
      <c r="AA115" s="297"/>
    </row>
    <row r="116" spans="4:27">
      <c r="D116" s="4"/>
      <c r="E116" s="12"/>
      <c r="F116" s="11"/>
      <c r="G116" s="10"/>
      <c r="H116" s="14"/>
      <c r="I116" s="15"/>
      <c r="J116" s="16"/>
      <c r="K116" s="10"/>
      <c r="L116" s="10"/>
      <c r="M116" s="10"/>
      <c r="N116" s="13"/>
      <c r="O116" s="10"/>
      <c r="P116" s="10"/>
      <c r="Q116" s="10"/>
      <c r="R116" s="9"/>
      <c r="S116" s="4"/>
      <c r="T116" s="297"/>
      <c r="U116" s="294"/>
      <c r="V116" s="295"/>
      <c r="W116" s="294"/>
      <c r="X116" s="294"/>
      <c r="Y116" s="294"/>
      <c r="Z116" s="294"/>
      <c r="AA116" s="297"/>
    </row>
    <row r="117" spans="4:27">
      <c r="D117" s="4"/>
      <c r="E117" s="12"/>
      <c r="F117" s="11"/>
      <c r="G117" s="10"/>
      <c r="H117" s="14"/>
      <c r="I117" s="15"/>
      <c r="J117" s="16"/>
      <c r="K117" s="10"/>
      <c r="L117" s="10"/>
      <c r="M117" s="10"/>
      <c r="N117" s="13"/>
      <c r="O117" s="10"/>
      <c r="P117" s="10"/>
      <c r="Q117" s="10"/>
      <c r="R117" s="9"/>
      <c r="S117" s="4"/>
      <c r="T117" s="297"/>
      <c r="U117" s="294"/>
      <c r="V117" s="295"/>
      <c r="W117" s="294"/>
      <c r="X117" s="294"/>
      <c r="Y117" s="294"/>
      <c r="Z117" s="294"/>
      <c r="AA117" s="297"/>
    </row>
    <row r="118" spans="4:27">
      <c r="D118" s="4"/>
      <c r="E118" s="12"/>
      <c r="F118" s="11"/>
      <c r="G118" s="10"/>
      <c r="H118" s="14"/>
      <c r="I118" s="15"/>
      <c r="J118" s="16"/>
      <c r="K118" s="10"/>
      <c r="L118" s="10"/>
      <c r="M118" s="10"/>
      <c r="N118" s="13"/>
      <c r="O118" s="10"/>
      <c r="P118" s="10"/>
      <c r="Q118" s="10"/>
      <c r="R118" s="9"/>
      <c r="S118" s="4"/>
      <c r="T118" s="297"/>
      <c r="U118" s="294"/>
      <c r="V118" s="295"/>
      <c r="W118" s="294"/>
      <c r="X118" s="294"/>
      <c r="Y118" s="294"/>
      <c r="Z118" s="294"/>
      <c r="AA118" s="297"/>
    </row>
    <row r="119" spans="4:27">
      <c r="D119" s="4"/>
      <c r="E119" s="12"/>
      <c r="F119" s="11"/>
      <c r="G119" s="10"/>
      <c r="H119" s="14"/>
      <c r="I119" s="15"/>
      <c r="J119" s="16"/>
      <c r="K119" s="10"/>
      <c r="L119" s="10"/>
      <c r="M119" s="10"/>
      <c r="N119" s="13"/>
      <c r="O119" s="10"/>
      <c r="P119" s="10"/>
      <c r="Q119" s="10"/>
      <c r="R119" s="9"/>
      <c r="S119" s="4"/>
      <c r="T119" s="297"/>
      <c r="U119" s="294"/>
      <c r="V119" s="295"/>
      <c r="W119" s="294"/>
      <c r="X119" s="294"/>
      <c r="Y119" s="294"/>
      <c r="Z119" s="294"/>
      <c r="AA119" s="297"/>
    </row>
    <row r="120" spans="4:27">
      <c r="D120" s="4"/>
      <c r="E120" s="12"/>
      <c r="F120" s="11"/>
      <c r="G120" s="10"/>
      <c r="H120" s="14"/>
      <c r="I120" s="15"/>
      <c r="J120" s="16"/>
      <c r="K120" s="10"/>
      <c r="L120" s="10"/>
      <c r="M120" s="10"/>
      <c r="N120" s="13"/>
      <c r="O120" s="10"/>
      <c r="P120" s="10"/>
      <c r="Q120" s="10"/>
      <c r="R120" s="9"/>
      <c r="S120" s="4"/>
      <c r="T120" s="297"/>
      <c r="U120" s="294"/>
      <c r="V120" s="295"/>
      <c r="W120" s="294"/>
      <c r="X120" s="294"/>
      <c r="Y120" s="294"/>
      <c r="Z120" s="294"/>
      <c r="AA120" s="297"/>
    </row>
    <row r="121" spans="4:27">
      <c r="D121" s="4"/>
      <c r="E121" s="12"/>
      <c r="F121" s="11"/>
      <c r="G121" s="10"/>
      <c r="H121" s="14"/>
      <c r="I121" s="15"/>
      <c r="J121" s="16"/>
      <c r="K121" s="10"/>
      <c r="L121" s="10"/>
      <c r="M121" s="10"/>
      <c r="N121" s="13"/>
      <c r="O121" s="10"/>
      <c r="P121" s="10"/>
      <c r="Q121" s="10"/>
      <c r="R121" s="9"/>
      <c r="S121" s="4"/>
      <c r="T121" s="297"/>
      <c r="U121" s="294"/>
      <c r="V121" s="295"/>
      <c r="W121" s="294"/>
      <c r="X121" s="294"/>
      <c r="Y121" s="294"/>
      <c r="Z121" s="294"/>
      <c r="AA121" s="297"/>
    </row>
    <row r="122" spans="4:27">
      <c r="D122" s="4"/>
      <c r="E122" s="12"/>
      <c r="F122" s="11"/>
      <c r="G122" s="10"/>
      <c r="H122" s="14"/>
      <c r="I122" s="15"/>
      <c r="J122" s="16"/>
      <c r="K122" s="10"/>
      <c r="L122" s="10"/>
      <c r="M122" s="10"/>
      <c r="N122" s="13"/>
      <c r="O122" s="10"/>
      <c r="P122" s="10"/>
      <c r="Q122" s="10"/>
      <c r="R122" s="9"/>
      <c r="S122" s="4"/>
      <c r="T122" s="297"/>
      <c r="U122" s="294"/>
      <c r="V122" s="295"/>
      <c r="W122" s="294"/>
      <c r="X122" s="294"/>
      <c r="Y122" s="294"/>
      <c r="Z122" s="294"/>
      <c r="AA122" s="297"/>
    </row>
    <row r="123" spans="4:27">
      <c r="D123" s="4"/>
      <c r="E123" s="12"/>
      <c r="F123" s="11"/>
      <c r="G123" s="10"/>
      <c r="H123" s="14"/>
      <c r="I123" s="15"/>
      <c r="J123" s="16"/>
      <c r="K123" s="10"/>
      <c r="L123" s="10"/>
      <c r="M123" s="10"/>
      <c r="N123" s="13"/>
      <c r="O123" s="10"/>
      <c r="P123" s="10"/>
      <c r="Q123" s="10"/>
      <c r="R123" s="9"/>
      <c r="S123" s="4"/>
      <c r="T123" s="297"/>
      <c r="U123" s="294"/>
      <c r="V123" s="295"/>
      <c r="W123" s="294"/>
      <c r="X123" s="294"/>
      <c r="Y123" s="294"/>
      <c r="Z123" s="294"/>
      <c r="AA123" s="297"/>
    </row>
    <row r="124" spans="4:27">
      <c r="D124" s="4"/>
      <c r="E124" s="12"/>
      <c r="F124" s="11"/>
      <c r="G124" s="10"/>
      <c r="H124" s="14"/>
      <c r="I124" s="15"/>
      <c r="J124" s="16"/>
      <c r="K124" s="10"/>
      <c r="L124" s="10"/>
      <c r="M124" s="10"/>
      <c r="N124" s="13"/>
      <c r="O124" s="10"/>
      <c r="P124" s="10"/>
      <c r="Q124" s="10"/>
      <c r="R124" s="9"/>
      <c r="S124" s="4"/>
      <c r="T124" s="297"/>
      <c r="U124" s="294"/>
      <c r="V124" s="295"/>
      <c r="W124" s="294"/>
      <c r="X124" s="294"/>
      <c r="Y124" s="294"/>
      <c r="Z124" s="294"/>
      <c r="AA124" s="297"/>
    </row>
    <row r="125" spans="4:27">
      <c r="D125" s="4"/>
      <c r="E125" s="12"/>
      <c r="F125" s="11"/>
      <c r="G125" s="10"/>
      <c r="H125" s="14"/>
      <c r="I125" s="15"/>
      <c r="J125" s="16"/>
      <c r="K125" s="10"/>
      <c r="L125" s="10"/>
      <c r="M125" s="10"/>
      <c r="N125" s="13"/>
      <c r="O125" s="10"/>
      <c r="P125" s="10"/>
      <c r="Q125" s="10"/>
      <c r="R125" s="9"/>
      <c r="S125" s="4"/>
      <c r="T125" s="297"/>
      <c r="U125" s="294"/>
      <c r="V125" s="295"/>
      <c r="W125" s="294"/>
      <c r="X125" s="294"/>
      <c r="Y125" s="294"/>
      <c r="Z125" s="294"/>
      <c r="AA125" s="297"/>
    </row>
    <row r="126" spans="4:27">
      <c r="D126" s="4"/>
      <c r="E126" s="12"/>
      <c r="F126" s="11"/>
      <c r="G126" s="10"/>
      <c r="H126" s="14"/>
      <c r="I126" s="15"/>
      <c r="J126" s="16"/>
      <c r="K126" s="10"/>
      <c r="L126" s="10"/>
      <c r="M126" s="10"/>
      <c r="N126" s="13"/>
      <c r="O126" s="10"/>
      <c r="P126" s="10"/>
      <c r="Q126" s="10"/>
      <c r="R126" s="9"/>
      <c r="S126" s="4"/>
      <c r="T126" s="297"/>
      <c r="U126" s="294"/>
      <c r="V126" s="295"/>
      <c r="W126" s="294"/>
      <c r="X126" s="294"/>
      <c r="Y126" s="294"/>
      <c r="Z126" s="294"/>
      <c r="AA126" s="297"/>
    </row>
    <row r="127" spans="4:27">
      <c r="D127" s="4"/>
      <c r="E127" s="12"/>
      <c r="F127" s="11"/>
      <c r="G127" s="10"/>
      <c r="H127" s="14"/>
      <c r="I127" s="15"/>
      <c r="J127" s="16"/>
      <c r="K127" s="10"/>
      <c r="L127" s="10"/>
      <c r="M127" s="10"/>
      <c r="N127" s="13"/>
      <c r="O127" s="10"/>
      <c r="P127" s="10"/>
      <c r="Q127" s="10"/>
      <c r="R127" s="9"/>
      <c r="S127" s="4"/>
      <c r="T127" s="297"/>
      <c r="U127" s="294"/>
      <c r="V127" s="295"/>
      <c r="W127" s="294"/>
      <c r="X127" s="294"/>
      <c r="Y127" s="294"/>
      <c r="Z127" s="294"/>
      <c r="AA127" s="297"/>
    </row>
    <row r="128" spans="4:27">
      <c r="D128" s="4"/>
      <c r="E128" s="12"/>
      <c r="F128" s="11"/>
      <c r="G128" s="10"/>
      <c r="H128" s="14"/>
      <c r="I128" s="15"/>
      <c r="J128" s="16"/>
      <c r="K128" s="10"/>
      <c r="L128" s="10"/>
      <c r="M128" s="10"/>
      <c r="N128" s="13"/>
      <c r="O128" s="10"/>
      <c r="P128" s="10"/>
      <c r="Q128" s="10"/>
      <c r="R128" s="9"/>
      <c r="S128" s="4"/>
      <c r="T128" s="297"/>
      <c r="U128" s="294"/>
      <c r="V128" s="295"/>
      <c r="W128" s="294"/>
      <c r="X128" s="294"/>
      <c r="Y128" s="294"/>
      <c r="Z128" s="294"/>
      <c r="AA128" s="297"/>
    </row>
    <row r="129" spans="1:27">
      <c r="D129" s="4"/>
      <c r="E129" s="12"/>
      <c r="F129" s="11"/>
      <c r="G129" s="10"/>
      <c r="H129" s="14"/>
      <c r="I129" s="15"/>
      <c r="J129" s="16"/>
      <c r="K129" s="10"/>
      <c r="L129" s="10"/>
      <c r="M129" s="10"/>
      <c r="N129" s="13"/>
      <c r="O129" s="10"/>
      <c r="P129" s="10"/>
      <c r="Q129" s="10"/>
      <c r="R129" s="9"/>
      <c r="S129" s="4"/>
      <c r="T129" s="297"/>
      <c r="U129" s="294"/>
      <c r="V129" s="295"/>
      <c r="W129" s="294"/>
      <c r="X129" s="294"/>
      <c r="Y129" s="294"/>
      <c r="Z129" s="294"/>
      <c r="AA129" s="297"/>
    </row>
    <row r="130" spans="1:27">
      <c r="D130" s="4"/>
      <c r="E130" s="12"/>
      <c r="F130" s="11"/>
      <c r="G130" s="10"/>
      <c r="H130" s="14"/>
      <c r="I130" s="15"/>
      <c r="J130" s="16"/>
      <c r="K130" s="10"/>
      <c r="L130" s="10"/>
      <c r="M130" s="10"/>
      <c r="N130" s="13"/>
      <c r="O130" s="10"/>
      <c r="P130" s="10"/>
      <c r="Q130" s="10"/>
      <c r="R130" s="9"/>
      <c r="S130" s="4"/>
      <c r="T130" s="297"/>
      <c r="U130" s="294"/>
      <c r="V130" s="295"/>
      <c r="W130" s="294"/>
      <c r="X130" s="294"/>
      <c r="Y130" s="294"/>
      <c r="Z130" s="294"/>
      <c r="AA130" s="297"/>
    </row>
    <row r="131" spans="1:27">
      <c r="D131" s="4"/>
      <c r="E131" s="12"/>
      <c r="F131" s="11"/>
      <c r="G131" s="10"/>
      <c r="H131" s="14"/>
      <c r="I131" s="15"/>
      <c r="J131" s="16"/>
      <c r="K131" s="10"/>
      <c r="L131" s="10"/>
      <c r="M131" s="10"/>
      <c r="N131" s="13"/>
      <c r="O131" s="10"/>
      <c r="P131" s="10"/>
      <c r="Q131" s="10"/>
      <c r="R131" s="9"/>
      <c r="S131" s="4"/>
      <c r="T131" s="297"/>
      <c r="U131" s="294"/>
      <c r="V131" s="295"/>
      <c r="W131" s="294"/>
      <c r="X131" s="294"/>
      <c r="Y131" s="294"/>
      <c r="Z131" s="294"/>
      <c r="AA131" s="297"/>
    </row>
    <row r="132" spans="1:27" ht="16.5" customHeight="1">
      <c r="A132" s="286" t="s">
        <v>228</v>
      </c>
      <c r="B132" s="279" t="s">
        <v>120</v>
      </c>
      <c r="C132" s="276" t="s">
        <v>131</v>
      </c>
      <c r="D132" s="204">
        <v>8847</v>
      </c>
      <c r="E132" s="204">
        <v>8845</v>
      </c>
      <c r="F132" s="198">
        <f>IF((D132&gt;E132),(D132-E132)+(D133-E133)+(D134-E134),(0))/1</f>
        <v>2</v>
      </c>
      <c r="G132" s="199">
        <f>IF((F132&gt;100),(100*U132), (F132*U132))</f>
        <v>7.4</v>
      </c>
      <c r="H132" s="200">
        <f t="shared" ref="H132:H150" si="25">IF((F132&gt;100),(F132-100),(0))</f>
        <v>0</v>
      </c>
      <c r="I132" s="201">
        <f>IF((H132&gt;100),(100*V132),(H132*V132))</f>
        <v>0</v>
      </c>
      <c r="J132" s="202">
        <f t="shared" ref="J132:J152" si="26">IF((H132&gt;100),(H132-100),(0))</f>
        <v>0</v>
      </c>
      <c r="K132" s="199">
        <f>IF((J132&gt;0),(J132*W132),(0))</f>
        <v>0</v>
      </c>
      <c r="L132" s="199">
        <f>(G132+I132+K132)*1</f>
        <v>7.4</v>
      </c>
      <c r="M132" s="199">
        <f t="shared" ref="M132:M152" si="27">L132</f>
        <v>7.4</v>
      </c>
      <c r="N132" s="203">
        <f>IF((Y132&gt;0),Y132,130)</f>
        <v>125</v>
      </c>
      <c r="O132" s="199">
        <f>IF((F132&gt;0),0,(Y132))</f>
        <v>0</v>
      </c>
      <c r="P132" s="199">
        <v>0</v>
      </c>
      <c r="Q132" s="199">
        <f>IF((M132&gt;0),(M132+N132+P132),(Y132)+(P132))</f>
        <v>132.4</v>
      </c>
      <c r="R132" s="88" t="s">
        <v>59</v>
      </c>
      <c r="S132" s="4"/>
      <c r="T132" s="297"/>
      <c r="U132" s="294">
        <v>3.7</v>
      </c>
      <c r="V132" s="295">
        <v>4.2</v>
      </c>
      <c r="W132" s="294">
        <v>5.7</v>
      </c>
      <c r="X132" s="294">
        <v>50</v>
      </c>
      <c r="Y132" s="294">
        <f>2.5*50</f>
        <v>125</v>
      </c>
      <c r="Z132" s="294">
        <v>700</v>
      </c>
      <c r="AA132" s="297"/>
    </row>
    <row r="133" spans="1:27" ht="15" customHeight="1">
      <c r="A133" s="286"/>
      <c r="B133" s="280"/>
      <c r="C133" s="277"/>
      <c r="D133" s="205">
        <v>9476</v>
      </c>
      <c r="E133" s="205">
        <v>9476</v>
      </c>
      <c r="F133" s="206"/>
      <c r="G133" s="96"/>
      <c r="H133" s="207"/>
      <c r="I133" s="208"/>
      <c r="J133" s="209"/>
      <c r="K133" s="96"/>
      <c r="L133" s="96"/>
      <c r="M133" s="96"/>
      <c r="N133" s="210"/>
      <c r="O133" s="96"/>
      <c r="P133" s="96"/>
      <c r="Q133" s="96"/>
      <c r="R133" s="116"/>
      <c r="S133" s="4"/>
      <c r="T133" s="297"/>
      <c r="U133" s="294">
        <v>3.7</v>
      </c>
      <c r="V133" s="295">
        <v>4.2</v>
      </c>
      <c r="W133" s="294">
        <v>5.7</v>
      </c>
      <c r="X133" s="294">
        <v>50</v>
      </c>
      <c r="Y133" s="294">
        <f t="shared" ref="Y133:Y196" si="28">2.5*50</f>
        <v>125</v>
      </c>
      <c r="Z133" s="294">
        <v>700</v>
      </c>
      <c r="AA133" s="297"/>
    </row>
    <row r="134" spans="1:27" ht="15" customHeight="1">
      <c r="A134" s="286"/>
      <c r="B134" s="281"/>
      <c r="C134" s="278"/>
      <c r="D134" s="211">
        <v>4705</v>
      </c>
      <c r="E134" s="211">
        <v>4705</v>
      </c>
      <c r="F134" s="212"/>
      <c r="G134" s="81"/>
      <c r="H134" s="213"/>
      <c r="I134" s="214"/>
      <c r="J134" s="215"/>
      <c r="K134" s="81"/>
      <c r="L134" s="81"/>
      <c r="M134" s="81"/>
      <c r="N134" s="216"/>
      <c r="O134" s="81"/>
      <c r="P134" s="81"/>
      <c r="Q134" s="81"/>
      <c r="R134" s="109"/>
      <c r="S134" s="4"/>
      <c r="T134" s="297"/>
      <c r="U134" s="294">
        <v>3.7</v>
      </c>
      <c r="V134" s="295">
        <v>4.2</v>
      </c>
      <c r="W134" s="294">
        <v>5.7</v>
      </c>
      <c r="X134" s="294">
        <v>50</v>
      </c>
      <c r="Y134" s="294">
        <f t="shared" si="28"/>
        <v>125</v>
      </c>
      <c r="Z134" s="294">
        <v>700</v>
      </c>
      <c r="AA134" s="297"/>
    </row>
    <row r="135" spans="1:27">
      <c r="A135" s="286"/>
      <c r="B135" s="100" t="s">
        <v>132</v>
      </c>
      <c r="C135" s="101" t="s">
        <v>133</v>
      </c>
      <c r="D135" s="160">
        <v>24431</v>
      </c>
      <c r="E135" s="248">
        <v>24188</v>
      </c>
      <c r="F135" s="56">
        <f t="shared" ref="F135:F141" si="29">IF((D135&gt;E135),(D135-E135),(0))/1</f>
        <v>243</v>
      </c>
      <c r="G135" s="57">
        <f>IF((F135&gt;100),(100*U135), (F135*U135))</f>
        <v>370</v>
      </c>
      <c r="H135" s="58">
        <f t="shared" si="25"/>
        <v>143</v>
      </c>
      <c r="I135" s="59">
        <f>IF((H135&gt;100),(100*V135),(H135*V135))</f>
        <v>420</v>
      </c>
      <c r="J135" s="60">
        <f t="shared" si="26"/>
        <v>43</v>
      </c>
      <c r="K135" s="57">
        <f>IF((J135&gt;0),(J135*W135),(0))</f>
        <v>245.1</v>
      </c>
      <c r="L135" s="57">
        <f t="shared" ref="L135:L141" si="30">(G135+I135+K135)*1</f>
        <v>1035.0999999999999</v>
      </c>
      <c r="M135" s="57">
        <f t="shared" si="27"/>
        <v>1035.0999999999999</v>
      </c>
      <c r="N135" s="61">
        <f>IF((Y135&gt;0),Y135,130)</f>
        <v>125</v>
      </c>
      <c r="O135" s="57">
        <f>IF((F135&gt;0),0,(Y135))</f>
        <v>0</v>
      </c>
      <c r="P135" s="57">
        <v>0</v>
      </c>
      <c r="Q135" s="57">
        <f>IF((M135&gt;0),(M135+N135+P135),(Y135)+(P135))</f>
        <v>1160.0999999999999</v>
      </c>
      <c r="R135" s="62" t="s">
        <v>59</v>
      </c>
      <c r="S135" s="4"/>
      <c r="T135" s="297"/>
      <c r="U135" s="294">
        <v>3.7</v>
      </c>
      <c r="V135" s="295">
        <v>4.2</v>
      </c>
      <c r="W135" s="294">
        <v>5.7</v>
      </c>
      <c r="X135" s="294">
        <v>50</v>
      </c>
      <c r="Y135" s="294">
        <f t="shared" si="28"/>
        <v>125</v>
      </c>
      <c r="Z135" s="294">
        <v>700</v>
      </c>
      <c r="AA135" s="297"/>
    </row>
    <row r="136" spans="1:27">
      <c r="A136" s="286"/>
      <c r="B136" s="100" t="s">
        <v>134</v>
      </c>
      <c r="C136" s="101" t="s">
        <v>135</v>
      </c>
      <c r="D136" s="160">
        <v>96123</v>
      </c>
      <c r="E136" s="248">
        <v>95919</v>
      </c>
      <c r="F136" s="56">
        <f>IF((D136&gt;E136),(D136-E136),(0))/1</f>
        <v>204</v>
      </c>
      <c r="G136" s="57">
        <f>IF((F136&gt;100),(100*U136), (F136*U136))</f>
        <v>370</v>
      </c>
      <c r="H136" s="58">
        <f t="shared" si="25"/>
        <v>104</v>
      </c>
      <c r="I136" s="59">
        <f>IF((H136&gt;100),(100*V136),(H136*V136))</f>
        <v>420</v>
      </c>
      <c r="J136" s="60">
        <f t="shared" si="26"/>
        <v>4</v>
      </c>
      <c r="K136" s="57">
        <f>IF((J136&gt;0),(J136*W136),(0))</f>
        <v>22.8</v>
      </c>
      <c r="L136" s="57">
        <f>(G136+I136+K136)*1</f>
        <v>812.8</v>
      </c>
      <c r="M136" s="57">
        <f t="shared" si="27"/>
        <v>812.8</v>
      </c>
      <c r="N136" s="61">
        <f>IF((Y136&gt;0),Y136,130)</f>
        <v>125</v>
      </c>
      <c r="O136" s="57">
        <f>IF((F136&gt;0),0,(Y136))</f>
        <v>0</v>
      </c>
      <c r="P136" s="57">
        <v>0</v>
      </c>
      <c r="Q136" s="57">
        <f>IF((M136&gt;0),(M136+N136+P136),(Y136)+(P136))</f>
        <v>937.8</v>
      </c>
      <c r="R136" s="62" t="s">
        <v>59</v>
      </c>
      <c r="S136" s="4"/>
      <c r="T136" s="297"/>
      <c r="U136" s="294">
        <v>3.7</v>
      </c>
      <c r="V136" s="295">
        <v>4.2</v>
      </c>
      <c r="W136" s="294">
        <v>5.7</v>
      </c>
      <c r="X136" s="294">
        <v>50</v>
      </c>
      <c r="Y136" s="294">
        <f t="shared" si="28"/>
        <v>125</v>
      </c>
      <c r="Z136" s="294">
        <v>700</v>
      </c>
      <c r="AA136" s="297"/>
    </row>
    <row r="137" spans="1:27">
      <c r="A137" s="286"/>
      <c r="B137" s="100" t="s">
        <v>136</v>
      </c>
      <c r="C137" s="101" t="s">
        <v>137</v>
      </c>
      <c r="D137" s="160">
        <v>42386</v>
      </c>
      <c r="E137" s="248">
        <v>42027</v>
      </c>
      <c r="F137" s="56">
        <f t="shared" si="29"/>
        <v>359</v>
      </c>
      <c r="G137" s="57">
        <f>IF((F137&gt;100),(100*U137), (F137*U137))</f>
        <v>370</v>
      </c>
      <c r="H137" s="58">
        <f t="shared" si="25"/>
        <v>259</v>
      </c>
      <c r="I137" s="59">
        <f>IF((H137&gt;100),(100*V137),(H137*V137))</f>
        <v>420</v>
      </c>
      <c r="J137" s="60">
        <f t="shared" si="26"/>
        <v>159</v>
      </c>
      <c r="K137" s="57">
        <f>IF((J137&gt;0),(J137*W137),(0))</f>
        <v>906.30000000000007</v>
      </c>
      <c r="L137" s="57">
        <f t="shared" si="30"/>
        <v>1696.3000000000002</v>
      </c>
      <c r="M137" s="57">
        <f t="shared" si="27"/>
        <v>1696.3000000000002</v>
      </c>
      <c r="N137" s="61">
        <f>IF((Y137&gt;0),Y137,130)</f>
        <v>125</v>
      </c>
      <c r="O137" s="57">
        <f>IF((F137&gt;0),0,(Y137))</f>
        <v>0</v>
      </c>
      <c r="P137" s="57">
        <v>0</v>
      </c>
      <c r="Q137" s="57">
        <f>IF((M137&gt;0),(M137+N137+P137),(Y137)+(P137))</f>
        <v>1821.3000000000002</v>
      </c>
      <c r="R137" s="62" t="s">
        <v>59</v>
      </c>
      <c r="S137" s="4"/>
      <c r="T137" s="297"/>
      <c r="U137" s="294">
        <v>3.7</v>
      </c>
      <c r="V137" s="295">
        <v>4.2</v>
      </c>
      <c r="W137" s="294">
        <v>5.7</v>
      </c>
      <c r="X137" s="294">
        <v>50</v>
      </c>
      <c r="Y137" s="294">
        <f t="shared" si="28"/>
        <v>125</v>
      </c>
      <c r="Z137" s="294">
        <v>700</v>
      </c>
      <c r="AA137" s="297"/>
    </row>
    <row r="138" spans="1:27">
      <c r="A138" s="286"/>
      <c r="B138" s="100" t="s">
        <v>120</v>
      </c>
      <c r="C138" s="183" t="s">
        <v>139</v>
      </c>
      <c r="D138" s="102"/>
      <c r="E138" s="102"/>
      <c r="F138" s="64">
        <f t="shared" si="29"/>
        <v>0</v>
      </c>
      <c r="G138" s="65">
        <f>IF((F138&gt;100),(100*U138), (F138*U138))</f>
        <v>0</v>
      </c>
      <c r="H138" s="66">
        <f t="shared" si="25"/>
        <v>0</v>
      </c>
      <c r="I138" s="67">
        <f>IF((H138&gt;100),(100*V138),(H138*V138))</f>
        <v>0</v>
      </c>
      <c r="J138" s="68">
        <f t="shared" si="26"/>
        <v>0</v>
      </c>
      <c r="K138" s="65">
        <f>IF((J138&gt;0),(J138*W138),(0))</f>
        <v>0</v>
      </c>
      <c r="L138" s="65">
        <f t="shared" si="30"/>
        <v>0</v>
      </c>
      <c r="M138" s="65">
        <f t="shared" si="27"/>
        <v>0</v>
      </c>
      <c r="N138" s="69">
        <f>IF((Y138&gt;0),Y138,130)</f>
        <v>125</v>
      </c>
      <c r="O138" s="65">
        <f>IF((F138&gt;0),0,(Y138))</f>
        <v>125</v>
      </c>
      <c r="P138" s="65"/>
      <c r="Q138" s="65">
        <f>IF((M138&gt;0),(M138+N138+P138),(Y138)+(P138))</f>
        <v>125</v>
      </c>
      <c r="R138" s="62" t="s">
        <v>59</v>
      </c>
      <c r="S138" s="4"/>
      <c r="T138" s="297"/>
      <c r="U138" s="294">
        <v>3.7</v>
      </c>
      <c r="V138" s="295">
        <v>4.2</v>
      </c>
      <c r="W138" s="294">
        <v>5.7</v>
      </c>
      <c r="X138" s="294">
        <v>50</v>
      </c>
      <c r="Y138" s="294">
        <f t="shared" si="28"/>
        <v>125</v>
      </c>
      <c r="Z138" s="294">
        <v>700</v>
      </c>
      <c r="AA138" s="297"/>
    </row>
    <row r="139" spans="1:27">
      <c r="A139" s="286"/>
      <c r="B139" s="100" t="s">
        <v>140</v>
      </c>
      <c r="C139" s="101" t="s">
        <v>141</v>
      </c>
      <c r="D139" s="101">
        <v>2853</v>
      </c>
      <c r="E139" s="248">
        <v>2836</v>
      </c>
      <c r="F139" s="56">
        <f t="shared" si="29"/>
        <v>17</v>
      </c>
      <c r="G139" s="57">
        <f>IF((F139&gt;100),(100*U139), (F139*U139))</f>
        <v>62.900000000000006</v>
      </c>
      <c r="H139" s="58">
        <f t="shared" si="25"/>
        <v>0</v>
      </c>
      <c r="I139" s="59">
        <f>IF((H139&gt;100),(100*V139),(H139*V139))</f>
        <v>0</v>
      </c>
      <c r="J139" s="60">
        <f t="shared" si="26"/>
        <v>0</v>
      </c>
      <c r="K139" s="57">
        <f>IF((J139&gt;0),(J139*W139),(0))</f>
        <v>0</v>
      </c>
      <c r="L139" s="57">
        <f t="shared" si="30"/>
        <v>62.900000000000006</v>
      </c>
      <c r="M139" s="57">
        <f t="shared" si="27"/>
        <v>62.900000000000006</v>
      </c>
      <c r="N139" s="61">
        <f>IF((Y139&gt;0),Y139,130)</f>
        <v>125</v>
      </c>
      <c r="O139" s="57">
        <f>IF((F139&gt;0),0,(Y139))</f>
        <v>0</v>
      </c>
      <c r="P139" s="57">
        <v>0</v>
      </c>
      <c r="Q139" s="57">
        <f>IF((M139&gt;0),(M139+N139+P139),(Y139)+(P139))</f>
        <v>187.9</v>
      </c>
      <c r="R139" s="62" t="s">
        <v>59</v>
      </c>
      <c r="S139" s="4"/>
      <c r="T139" s="297"/>
      <c r="U139" s="294">
        <v>3.7</v>
      </c>
      <c r="V139" s="295">
        <v>4.2</v>
      </c>
      <c r="W139" s="294">
        <v>5.7</v>
      </c>
      <c r="X139" s="294">
        <v>50</v>
      </c>
      <c r="Y139" s="294">
        <f t="shared" si="28"/>
        <v>125</v>
      </c>
      <c r="Z139" s="294">
        <v>700</v>
      </c>
      <c r="AA139" s="297"/>
    </row>
    <row r="140" spans="1:27">
      <c r="A140" s="286"/>
      <c r="B140" s="100" t="s">
        <v>142</v>
      </c>
      <c r="C140" s="101" t="s">
        <v>143</v>
      </c>
      <c r="D140" s="101">
        <v>32749</v>
      </c>
      <c r="E140" s="248">
        <v>32303</v>
      </c>
      <c r="F140" s="56">
        <f t="shared" si="29"/>
        <v>446</v>
      </c>
      <c r="G140" s="57">
        <f>IF((F140&gt;100),(100*U140), (F140*U140))</f>
        <v>370</v>
      </c>
      <c r="H140" s="58">
        <f t="shared" si="25"/>
        <v>346</v>
      </c>
      <c r="I140" s="59">
        <f>IF((H140&gt;100),(100*V140),(H140*V140))</f>
        <v>420</v>
      </c>
      <c r="J140" s="60">
        <f t="shared" si="26"/>
        <v>246</v>
      </c>
      <c r="K140" s="57">
        <f>IF((J140&gt;0),(J140*W140),(0))</f>
        <v>1402.2</v>
      </c>
      <c r="L140" s="57">
        <f t="shared" si="30"/>
        <v>2192.1999999999998</v>
      </c>
      <c r="M140" s="57">
        <f t="shared" si="27"/>
        <v>2192.1999999999998</v>
      </c>
      <c r="N140" s="61">
        <f>IF((Y140&gt;0),Y140,130)</f>
        <v>125</v>
      </c>
      <c r="O140" s="57">
        <f>IF((F140&gt;0),0,(Y140))</f>
        <v>0</v>
      </c>
      <c r="P140" s="57">
        <v>0</v>
      </c>
      <c r="Q140" s="57">
        <f>IF((M140&gt;0),(M140+N140+P140),(Y140)+(P140))</f>
        <v>2317.1999999999998</v>
      </c>
      <c r="R140" s="62" t="s">
        <v>59</v>
      </c>
      <c r="S140" s="4"/>
      <c r="T140" s="297"/>
      <c r="U140" s="294">
        <v>3.7</v>
      </c>
      <c r="V140" s="295">
        <v>4.2</v>
      </c>
      <c r="W140" s="294">
        <v>5.7</v>
      </c>
      <c r="X140" s="294">
        <v>50</v>
      </c>
      <c r="Y140" s="294">
        <f t="shared" si="28"/>
        <v>125</v>
      </c>
      <c r="Z140" s="294">
        <v>700</v>
      </c>
      <c r="AA140" s="297"/>
    </row>
    <row r="141" spans="1:27">
      <c r="A141" s="286"/>
      <c r="B141" s="100" t="s">
        <v>120</v>
      </c>
      <c r="C141" s="101" t="s">
        <v>144</v>
      </c>
      <c r="D141" s="102"/>
      <c r="E141" s="102"/>
      <c r="F141" s="64">
        <f t="shared" si="29"/>
        <v>0</v>
      </c>
      <c r="G141" s="65">
        <f>IF((F141&gt;100),(100*U141), (F141*U141))</f>
        <v>0</v>
      </c>
      <c r="H141" s="66">
        <f t="shared" si="25"/>
        <v>0</v>
      </c>
      <c r="I141" s="67">
        <f>IF((H141&gt;100),(100*V141),(H141*V141))</f>
        <v>0</v>
      </c>
      <c r="J141" s="68">
        <f t="shared" si="26"/>
        <v>0</v>
      </c>
      <c r="K141" s="65">
        <f>IF((J141&gt;0),(J141*W141),(0))</f>
        <v>0</v>
      </c>
      <c r="L141" s="65">
        <f t="shared" si="30"/>
        <v>0</v>
      </c>
      <c r="M141" s="65">
        <f t="shared" si="27"/>
        <v>0</v>
      </c>
      <c r="N141" s="69">
        <f>IF((Y141&gt;0),Y141,130)</f>
        <v>125</v>
      </c>
      <c r="O141" s="65">
        <f>IF((F141&gt;0),0,(Y141))</f>
        <v>125</v>
      </c>
      <c r="P141" s="65">
        <v>0</v>
      </c>
      <c r="Q141" s="65">
        <f>IF((M141&gt;0),(M141+N141+P141),(Y141)+(P141))</f>
        <v>125</v>
      </c>
      <c r="R141" s="62" t="s">
        <v>59</v>
      </c>
      <c r="S141" s="4"/>
      <c r="T141" s="297"/>
      <c r="U141" s="294">
        <v>3.7</v>
      </c>
      <c r="V141" s="295">
        <v>4.2</v>
      </c>
      <c r="W141" s="294">
        <v>5.7</v>
      </c>
      <c r="X141" s="294">
        <v>50</v>
      </c>
      <c r="Y141" s="294">
        <f t="shared" si="28"/>
        <v>125</v>
      </c>
      <c r="Z141" s="294">
        <v>700</v>
      </c>
      <c r="AA141" s="297"/>
    </row>
    <row r="142" spans="1:27">
      <c r="A142" s="286"/>
      <c r="B142" s="279" t="s">
        <v>145</v>
      </c>
      <c r="C142" s="276" t="s">
        <v>146</v>
      </c>
      <c r="D142" s="172">
        <v>4906</v>
      </c>
      <c r="E142" s="249">
        <v>4890</v>
      </c>
      <c r="F142" s="82">
        <f>IF((D142&gt;E142),(D142-E142)+(D143-E143)+(D144-E144),(0))/1</f>
        <v>123</v>
      </c>
      <c r="G142" s="83">
        <f>IF((F142&gt;100),(100*U142), (F142*U142))</f>
        <v>370</v>
      </c>
      <c r="H142" s="84">
        <f t="shared" si="25"/>
        <v>23</v>
      </c>
      <c r="I142" s="85">
        <f>IF((H142&gt;100),(100*V142),(H142*V142))</f>
        <v>96.600000000000009</v>
      </c>
      <c r="J142" s="86">
        <f t="shared" si="26"/>
        <v>0</v>
      </c>
      <c r="K142" s="83">
        <f>IF((J142&gt;0),(J142*W142),(0))</f>
        <v>0</v>
      </c>
      <c r="L142" s="83">
        <f>(G142+I142+K142)*1</f>
        <v>466.6</v>
      </c>
      <c r="M142" s="83">
        <f t="shared" si="27"/>
        <v>466.6</v>
      </c>
      <c r="N142" s="87">
        <f>IF((Y142&gt;0),Y142,130)</f>
        <v>125</v>
      </c>
      <c r="O142" s="83">
        <f>IF((F142&gt;0),0,(Y142))</f>
        <v>0</v>
      </c>
      <c r="P142" s="83">
        <v>0</v>
      </c>
      <c r="Q142" s="83">
        <f>IF((M142&gt;0),(M142+N142+P142),(Y142)+(P142))</f>
        <v>591.6</v>
      </c>
      <c r="R142" s="88" t="s">
        <v>59</v>
      </c>
      <c r="S142" s="4"/>
      <c r="T142" s="297"/>
      <c r="U142" s="294">
        <v>3.7</v>
      </c>
      <c r="V142" s="295">
        <v>4.2</v>
      </c>
      <c r="W142" s="294">
        <v>5.7</v>
      </c>
      <c r="X142" s="294">
        <v>50</v>
      </c>
      <c r="Y142" s="294">
        <f t="shared" si="28"/>
        <v>125</v>
      </c>
      <c r="Z142" s="294">
        <v>700</v>
      </c>
      <c r="AA142" s="297"/>
    </row>
    <row r="143" spans="1:27">
      <c r="A143" s="286"/>
      <c r="B143" s="280"/>
      <c r="C143" s="277"/>
      <c r="D143" s="173">
        <v>1139</v>
      </c>
      <c r="E143" s="250">
        <v>1139</v>
      </c>
      <c r="F143" s="89"/>
      <c r="G143" s="112"/>
      <c r="H143" s="113"/>
      <c r="I143" s="114"/>
      <c r="J143" s="115"/>
      <c r="K143" s="112"/>
      <c r="L143" s="112"/>
      <c r="M143" s="112"/>
      <c r="N143" s="125"/>
      <c r="O143" s="112"/>
      <c r="P143" s="112"/>
      <c r="Q143" s="96">
        <f>IF((M143&gt;0),(M143+N143+P143),(Y143)+(P143))</f>
        <v>125</v>
      </c>
      <c r="R143" s="116"/>
      <c r="S143" s="4"/>
      <c r="T143" s="297"/>
      <c r="U143" s="294">
        <v>3.7</v>
      </c>
      <c r="V143" s="295">
        <v>4.2</v>
      </c>
      <c r="W143" s="294">
        <v>5.7</v>
      </c>
      <c r="X143" s="294">
        <v>50</v>
      </c>
      <c r="Y143" s="294">
        <f t="shared" si="28"/>
        <v>125</v>
      </c>
      <c r="Z143" s="294">
        <v>700</v>
      </c>
      <c r="AA143" s="297"/>
    </row>
    <row r="144" spans="1:27">
      <c r="A144" s="286"/>
      <c r="B144" s="281"/>
      <c r="C144" s="278"/>
      <c r="D144" s="174">
        <v>4700</v>
      </c>
      <c r="E144" s="251">
        <v>4593</v>
      </c>
      <c r="F144" s="74"/>
      <c r="G144" s="105"/>
      <c r="H144" s="106"/>
      <c r="I144" s="107"/>
      <c r="J144" s="108"/>
      <c r="K144" s="105"/>
      <c r="L144" s="105"/>
      <c r="M144" s="105"/>
      <c r="N144" s="120"/>
      <c r="O144" s="105"/>
      <c r="P144" s="105"/>
      <c r="Q144" s="81">
        <f>IF((M144&gt;0),(M144+N144+P144),(Y144)+(P144))</f>
        <v>125</v>
      </c>
      <c r="R144" s="109"/>
      <c r="S144" s="4"/>
      <c r="T144" s="297"/>
      <c r="U144" s="294">
        <v>3.7</v>
      </c>
      <c r="V144" s="295">
        <v>4.2</v>
      </c>
      <c r="W144" s="294">
        <v>5.7</v>
      </c>
      <c r="X144" s="294">
        <v>50</v>
      </c>
      <c r="Y144" s="294">
        <f t="shared" si="28"/>
        <v>125</v>
      </c>
      <c r="Z144" s="294">
        <v>700</v>
      </c>
      <c r="AA144" s="297"/>
    </row>
    <row r="145" spans="1:27">
      <c r="A145" s="286"/>
      <c r="B145" s="100" t="s">
        <v>147</v>
      </c>
      <c r="C145" s="101" t="s">
        <v>148</v>
      </c>
      <c r="D145" s="101">
        <v>83054</v>
      </c>
      <c r="E145" s="248">
        <v>83054</v>
      </c>
      <c r="F145" s="56">
        <f>IF((D145&gt;E145),(D145-E145),(0))/1</f>
        <v>0</v>
      </c>
      <c r="G145" s="57">
        <f>IF((F145&gt;100),(100*U145), (F145*U145))</f>
        <v>0</v>
      </c>
      <c r="H145" s="58">
        <f t="shared" si="25"/>
        <v>0</v>
      </c>
      <c r="I145" s="59">
        <f>IF((H145&gt;100),(100*V145),(H145*V145))</f>
        <v>0</v>
      </c>
      <c r="J145" s="60">
        <f t="shared" si="26"/>
        <v>0</v>
      </c>
      <c r="K145" s="57">
        <f>IF((J145&gt;0),(J145*W145),(0))</f>
        <v>0</v>
      </c>
      <c r="L145" s="57">
        <f>(G145+I145+K145)*1</f>
        <v>0</v>
      </c>
      <c r="M145" s="57">
        <f t="shared" si="27"/>
        <v>0</v>
      </c>
      <c r="N145" s="61">
        <f>IF((Y145&gt;0),Y145,130)</f>
        <v>125</v>
      </c>
      <c r="O145" s="57">
        <f>IF((F145&gt;0),0,(Y145))</f>
        <v>125</v>
      </c>
      <c r="P145" s="57">
        <v>0</v>
      </c>
      <c r="Q145" s="57">
        <f>IF((M145&gt;0),(M145+N145+P145),(Y145)+(P145))</f>
        <v>125</v>
      </c>
      <c r="R145" s="62" t="s">
        <v>59</v>
      </c>
      <c r="S145" s="4"/>
      <c r="T145" s="297"/>
      <c r="U145" s="294">
        <v>3.7</v>
      </c>
      <c r="V145" s="295">
        <v>4.2</v>
      </c>
      <c r="W145" s="294">
        <v>5.7</v>
      </c>
      <c r="X145" s="294">
        <v>50</v>
      </c>
      <c r="Y145" s="294">
        <f t="shared" si="28"/>
        <v>125</v>
      </c>
      <c r="Z145" s="294">
        <v>700</v>
      </c>
      <c r="AA145" s="297"/>
    </row>
    <row r="146" spans="1:27">
      <c r="A146" s="286"/>
      <c r="B146" s="100" t="s">
        <v>149</v>
      </c>
      <c r="C146" s="241" t="s">
        <v>150</v>
      </c>
      <c r="D146" s="241">
        <v>81542</v>
      </c>
      <c r="E146" s="248">
        <v>81297</v>
      </c>
      <c r="F146" s="56">
        <f>IF((D146&gt;E146),(D146-E146),(0))/1</f>
        <v>245</v>
      </c>
      <c r="G146" s="57">
        <f>IF((F146&gt;100),(100*U146), (F146*U146))</f>
        <v>370</v>
      </c>
      <c r="H146" s="58">
        <f t="shared" si="25"/>
        <v>145</v>
      </c>
      <c r="I146" s="59">
        <f>IF((H146&gt;100),(100*V146),(H146*V146))</f>
        <v>420</v>
      </c>
      <c r="J146" s="60">
        <f t="shared" si="26"/>
        <v>45</v>
      </c>
      <c r="K146" s="57">
        <f>IF((J146&gt;0),(J146*W146),(0))</f>
        <v>256.5</v>
      </c>
      <c r="L146" s="57">
        <f>(G146+I146+K146)*1</f>
        <v>1046.5</v>
      </c>
      <c r="M146" s="57">
        <f t="shared" si="27"/>
        <v>1046.5</v>
      </c>
      <c r="N146" s="61">
        <f>IF((Y146&gt;0),Y146,130)</f>
        <v>125</v>
      </c>
      <c r="O146" s="57">
        <f>IF((F146&gt;0),0,(Y146))</f>
        <v>0</v>
      </c>
      <c r="P146" s="57">
        <v>0</v>
      </c>
      <c r="Q146" s="57">
        <f>IF((M146&gt;0),(M146+N146+P146),(Y146)+(P146))</f>
        <v>1171.5</v>
      </c>
      <c r="R146" s="62" t="s">
        <v>59</v>
      </c>
      <c r="S146" s="4"/>
      <c r="T146" s="297"/>
      <c r="U146" s="294">
        <v>3.7</v>
      </c>
      <c r="V146" s="295">
        <v>4.2</v>
      </c>
      <c r="W146" s="294">
        <v>5.7</v>
      </c>
      <c r="X146" s="294">
        <v>50</v>
      </c>
      <c r="Y146" s="294">
        <f t="shared" si="28"/>
        <v>125</v>
      </c>
      <c r="Z146" s="294">
        <v>700</v>
      </c>
      <c r="AA146" s="297"/>
    </row>
    <row r="147" spans="1:27">
      <c r="A147" s="286"/>
      <c r="B147" s="100" t="s">
        <v>120</v>
      </c>
      <c r="C147" s="101" t="s">
        <v>151</v>
      </c>
      <c r="D147" s="102"/>
      <c r="E147" s="102"/>
      <c r="F147" s="64">
        <f>IF((D147&gt;E147),(D147-E147),(0))/1</f>
        <v>0</v>
      </c>
      <c r="G147" s="65">
        <f>IF((F147&gt;100),(100*U147), (F147*U147))</f>
        <v>0</v>
      </c>
      <c r="H147" s="66">
        <f t="shared" si="25"/>
        <v>0</v>
      </c>
      <c r="I147" s="67">
        <f>IF((H147&gt;100),(100*V147),(H147*V147))</f>
        <v>0</v>
      </c>
      <c r="J147" s="68">
        <f t="shared" si="26"/>
        <v>0</v>
      </c>
      <c r="K147" s="65">
        <f>IF((J147&gt;0),(J147*W147),(0))</f>
        <v>0</v>
      </c>
      <c r="L147" s="65">
        <f>(G147+I147+K147)*1</f>
        <v>0</v>
      </c>
      <c r="M147" s="65">
        <f t="shared" si="27"/>
        <v>0</v>
      </c>
      <c r="N147" s="69">
        <f>IF((Y147&gt;0),Y147,130)</f>
        <v>125</v>
      </c>
      <c r="O147" s="65">
        <f>IF((F147&gt;0),0,(Y147))</f>
        <v>125</v>
      </c>
      <c r="P147" s="65"/>
      <c r="Q147" s="65">
        <f>IF((M147&gt;0),(M147+N147+P147),(Y147)+(P147))</f>
        <v>125</v>
      </c>
      <c r="R147" s="62" t="s">
        <v>59</v>
      </c>
      <c r="S147" s="4"/>
      <c r="T147" s="297"/>
      <c r="U147" s="294">
        <v>3.7</v>
      </c>
      <c r="V147" s="295">
        <v>4.2</v>
      </c>
      <c r="W147" s="294">
        <v>5.7</v>
      </c>
      <c r="X147" s="294">
        <v>50</v>
      </c>
      <c r="Y147" s="294">
        <f t="shared" si="28"/>
        <v>125</v>
      </c>
      <c r="Z147" s="294">
        <v>700</v>
      </c>
      <c r="AA147" s="297"/>
    </row>
    <row r="148" spans="1:27">
      <c r="A148" s="286"/>
      <c r="B148" s="100" t="s">
        <v>120</v>
      </c>
      <c r="C148" s="101" t="s">
        <v>152</v>
      </c>
      <c r="D148" s="102"/>
      <c r="E148" s="102"/>
      <c r="F148" s="64">
        <f>IF((D148&gt;E148),(D148-E148),(0))/1</f>
        <v>0</v>
      </c>
      <c r="G148" s="65">
        <f>IF((F148&gt;100),(100*U148), (F148*U148))</f>
        <v>0</v>
      </c>
      <c r="H148" s="66">
        <f t="shared" si="25"/>
        <v>0</v>
      </c>
      <c r="I148" s="67">
        <f>IF((H148&gt;100),(100*V148),(H148*V148))</f>
        <v>0</v>
      </c>
      <c r="J148" s="68">
        <f t="shared" si="26"/>
        <v>0</v>
      </c>
      <c r="K148" s="65">
        <f>IF((J148&gt;0),(J148*W148),(0))</f>
        <v>0</v>
      </c>
      <c r="L148" s="65">
        <f>(G148+I148+K148)*1</f>
        <v>0</v>
      </c>
      <c r="M148" s="65">
        <f t="shared" si="27"/>
        <v>0</v>
      </c>
      <c r="N148" s="69">
        <f>IF((Y148&gt;0),Y148,130)</f>
        <v>125</v>
      </c>
      <c r="O148" s="65">
        <f>IF((F148&gt;0),0,(Y148))</f>
        <v>125</v>
      </c>
      <c r="P148" s="65">
        <v>103.19999999999982</v>
      </c>
      <c r="Q148" s="65">
        <f>IF((M148&gt;0),(M148+N148+P148),(Y148)+(P148))</f>
        <v>228.19999999999982</v>
      </c>
      <c r="R148" s="62" t="s">
        <v>59</v>
      </c>
      <c r="S148" s="4"/>
      <c r="T148" s="297"/>
      <c r="U148" s="294">
        <v>3.7</v>
      </c>
      <c r="V148" s="295">
        <v>4.2</v>
      </c>
      <c r="W148" s="294">
        <v>5.7</v>
      </c>
      <c r="X148" s="294">
        <v>50</v>
      </c>
      <c r="Y148" s="294">
        <f t="shared" si="28"/>
        <v>125</v>
      </c>
      <c r="Z148" s="294">
        <v>700</v>
      </c>
      <c r="AA148" s="297"/>
    </row>
    <row r="149" spans="1:27">
      <c r="A149" s="286"/>
      <c r="B149" s="100" t="s">
        <v>153</v>
      </c>
      <c r="C149" s="101" t="s">
        <v>154</v>
      </c>
      <c r="D149" s="101">
        <v>11533</v>
      </c>
      <c r="E149" s="248">
        <v>11380</v>
      </c>
      <c r="F149" s="56">
        <f>IF((D149&gt;E149),(D149-E149),(0))/1</f>
        <v>153</v>
      </c>
      <c r="G149" s="57">
        <f>IF((F149&gt;100),(100*U149), (F149*U149))</f>
        <v>370</v>
      </c>
      <c r="H149" s="58">
        <f t="shared" si="25"/>
        <v>53</v>
      </c>
      <c r="I149" s="59">
        <f>IF((H149&gt;100),(100*V149),(H149*V149))</f>
        <v>222.60000000000002</v>
      </c>
      <c r="J149" s="60">
        <f t="shared" si="26"/>
        <v>0</v>
      </c>
      <c r="K149" s="57">
        <f>IF((J149&gt;0),(J149*W149),(0))</f>
        <v>0</v>
      </c>
      <c r="L149" s="57">
        <f>(G149+I149+K149)*1</f>
        <v>592.6</v>
      </c>
      <c r="M149" s="57">
        <f t="shared" si="27"/>
        <v>592.6</v>
      </c>
      <c r="N149" s="61">
        <f>IF((Y149&gt;0),Y149,130)</f>
        <v>125</v>
      </c>
      <c r="O149" s="57">
        <f>IF((F149&gt;0),0,(Y149))</f>
        <v>0</v>
      </c>
      <c r="P149" s="57">
        <v>0</v>
      </c>
      <c r="Q149" s="57">
        <f>IF((M149&gt;0),(M149+N149+P149),(Y149)+(P149))</f>
        <v>717.6</v>
      </c>
      <c r="R149" s="62" t="s">
        <v>59</v>
      </c>
      <c r="S149" s="4"/>
      <c r="T149" s="297"/>
      <c r="U149" s="294">
        <v>3.7</v>
      </c>
      <c r="V149" s="295">
        <v>4.2</v>
      </c>
      <c r="W149" s="294">
        <v>5.7</v>
      </c>
      <c r="X149" s="294">
        <v>50</v>
      </c>
      <c r="Y149" s="294">
        <f t="shared" si="28"/>
        <v>125</v>
      </c>
      <c r="Z149" s="294">
        <v>700</v>
      </c>
      <c r="AA149" s="297"/>
    </row>
    <row r="150" spans="1:27">
      <c r="A150" s="286"/>
      <c r="B150" s="100" t="s">
        <v>155</v>
      </c>
      <c r="C150" s="101" t="s">
        <v>156</v>
      </c>
      <c r="D150" s="101">
        <v>33861</v>
      </c>
      <c r="E150" s="248">
        <v>33543</v>
      </c>
      <c r="F150" s="56">
        <f t="shared" ref="F150" si="31">IF((D150&gt;E150),(D150-E150),(0))/1</f>
        <v>318</v>
      </c>
      <c r="G150" s="57">
        <f>IF((F150&gt;100),(100*U150), (F150*U150))</f>
        <v>370</v>
      </c>
      <c r="H150" s="58">
        <f t="shared" si="25"/>
        <v>218</v>
      </c>
      <c r="I150" s="59">
        <f>IF((H150&gt;100),(100*V150),(H150*V150))</f>
        <v>420</v>
      </c>
      <c r="J150" s="60">
        <f t="shared" si="26"/>
        <v>118</v>
      </c>
      <c r="K150" s="57">
        <f>IF((J150&gt;0),(J150*W150),(0))</f>
        <v>672.6</v>
      </c>
      <c r="L150" s="57">
        <f t="shared" ref="L150" si="32">(G150+I150+K150)*1</f>
        <v>1462.6</v>
      </c>
      <c r="M150" s="57">
        <f t="shared" si="27"/>
        <v>1462.6</v>
      </c>
      <c r="N150" s="61">
        <f>IF((Y150&gt;0),Y150,130)</f>
        <v>125</v>
      </c>
      <c r="O150" s="57">
        <f>IF((F150&gt;0),0,(Y150))</f>
        <v>0</v>
      </c>
      <c r="P150" s="57">
        <v>0</v>
      </c>
      <c r="Q150" s="57">
        <f>IF((M150&gt;0),(M150+N150+P150),(Y150)+(P150))</f>
        <v>1587.6</v>
      </c>
      <c r="R150" s="62" t="s">
        <v>59</v>
      </c>
      <c r="S150" s="4"/>
      <c r="T150" s="297"/>
      <c r="U150" s="294">
        <v>3.7</v>
      </c>
      <c r="V150" s="295">
        <v>4.2</v>
      </c>
      <c r="W150" s="294">
        <v>5.7</v>
      </c>
      <c r="X150" s="294">
        <v>50</v>
      </c>
      <c r="Y150" s="294">
        <f t="shared" si="28"/>
        <v>125</v>
      </c>
      <c r="Z150" s="294">
        <v>700</v>
      </c>
      <c r="AA150" s="297"/>
    </row>
    <row r="151" spans="1:27">
      <c r="A151" s="286"/>
      <c r="B151" s="100" t="s">
        <v>157</v>
      </c>
      <c r="C151" s="101" t="s">
        <v>158</v>
      </c>
      <c r="D151" s="190">
        <v>74868</v>
      </c>
      <c r="E151" s="248">
        <v>74232</v>
      </c>
      <c r="F151" s="56">
        <f>IF((D151&gt;E151),(D151-E151),(0))/1</f>
        <v>636</v>
      </c>
      <c r="G151" s="57">
        <f>IF((F151&gt;100),(100*U151), (F151*U151))</f>
        <v>370</v>
      </c>
      <c r="H151" s="58">
        <f t="shared" ref="H151:H218" si="33">IF((F151&gt;100),(F151-100),(0))</f>
        <v>536</v>
      </c>
      <c r="I151" s="59">
        <f>IF((H151&gt;100),(100*V151),(H151*V151))</f>
        <v>420</v>
      </c>
      <c r="J151" s="60">
        <f t="shared" si="26"/>
        <v>436</v>
      </c>
      <c r="K151" s="57">
        <f>IF((J151&gt;0),(J151*W151),(0))</f>
        <v>2485.2000000000003</v>
      </c>
      <c r="L151" s="57">
        <f>(G151+I151+K151)*1</f>
        <v>3275.2000000000003</v>
      </c>
      <c r="M151" s="57">
        <f t="shared" si="27"/>
        <v>3275.2000000000003</v>
      </c>
      <c r="N151" s="61">
        <f>IF((Y151&gt;0),Y151,130)</f>
        <v>125</v>
      </c>
      <c r="O151" s="57">
        <f>IF((F151&gt;0),0,(Y151))</f>
        <v>0</v>
      </c>
      <c r="P151" s="57">
        <v>0</v>
      </c>
      <c r="Q151" s="57">
        <f>IF((M151&gt;0),(M151+N151+P151),(Y151)+(P151))</f>
        <v>3400.2000000000003</v>
      </c>
      <c r="R151" s="62" t="s">
        <v>59</v>
      </c>
      <c r="S151" s="4"/>
      <c r="T151" s="297"/>
      <c r="U151" s="294">
        <v>3.7</v>
      </c>
      <c r="V151" s="295">
        <v>4.2</v>
      </c>
      <c r="W151" s="294">
        <v>5.7</v>
      </c>
      <c r="X151" s="294">
        <v>50</v>
      </c>
      <c r="Y151" s="294">
        <f t="shared" si="28"/>
        <v>125</v>
      </c>
      <c r="Z151" s="294">
        <v>700</v>
      </c>
      <c r="AA151" s="297"/>
    </row>
    <row r="152" spans="1:27">
      <c r="A152" s="286"/>
      <c r="B152" s="100" t="s">
        <v>159</v>
      </c>
      <c r="C152" s="101" t="s">
        <v>160</v>
      </c>
      <c r="D152" s="101">
        <v>37865</v>
      </c>
      <c r="E152" s="248">
        <v>37613</v>
      </c>
      <c r="F152" s="56">
        <f>IF((D152&gt;E152),(D152-E152),(0))/1</f>
        <v>252</v>
      </c>
      <c r="G152" s="57">
        <f>IF((F152&gt;100),(100*U152), (F152*U152))</f>
        <v>370</v>
      </c>
      <c r="H152" s="58">
        <f t="shared" si="33"/>
        <v>152</v>
      </c>
      <c r="I152" s="59">
        <f>IF((H152&gt;100),(100*V152),(H152*V152))</f>
        <v>420</v>
      </c>
      <c r="J152" s="60">
        <f t="shared" si="26"/>
        <v>52</v>
      </c>
      <c r="K152" s="57">
        <f>IF((J152&gt;0),(J152*W152),(0))</f>
        <v>296.40000000000003</v>
      </c>
      <c r="L152" s="57">
        <f>(G152+I152+K152)*1</f>
        <v>1086.4000000000001</v>
      </c>
      <c r="M152" s="57">
        <f t="shared" si="27"/>
        <v>1086.4000000000001</v>
      </c>
      <c r="N152" s="61">
        <f>IF((Y152&gt;0),Y152,130)</f>
        <v>125</v>
      </c>
      <c r="O152" s="57">
        <f>IF((F152&gt;0),0,(Y152))</f>
        <v>0</v>
      </c>
      <c r="P152" s="57">
        <v>0</v>
      </c>
      <c r="Q152" s="57">
        <f>IF((M152&gt;0),(M152+N152+P152),(Y152)+(P152))</f>
        <v>1211.4000000000001</v>
      </c>
      <c r="R152" s="62" t="s">
        <v>59</v>
      </c>
      <c r="S152" s="4"/>
      <c r="T152" s="297"/>
      <c r="U152" s="294">
        <v>3.7</v>
      </c>
      <c r="V152" s="295">
        <v>4.2</v>
      </c>
      <c r="W152" s="294">
        <v>5.7</v>
      </c>
      <c r="X152" s="294">
        <v>50</v>
      </c>
      <c r="Y152" s="294">
        <f t="shared" si="28"/>
        <v>125</v>
      </c>
      <c r="Z152" s="294">
        <v>700</v>
      </c>
      <c r="AA152" s="297"/>
    </row>
    <row r="153" spans="1:27">
      <c r="A153" s="286"/>
      <c r="B153" s="100" t="s">
        <v>161</v>
      </c>
      <c r="C153" s="101" t="s">
        <v>162</v>
      </c>
      <c r="D153" s="101">
        <v>17654</v>
      </c>
      <c r="E153" s="248">
        <v>17419</v>
      </c>
      <c r="F153" s="56">
        <f>IF((D153&gt;E153),(D153-E153),(0))/1</f>
        <v>235</v>
      </c>
      <c r="G153" s="57">
        <f>IF((F153&gt;100),(100*U153), (F153*U153))</f>
        <v>370</v>
      </c>
      <c r="H153" s="58">
        <f t="shared" si="33"/>
        <v>135</v>
      </c>
      <c r="I153" s="59">
        <f>IF((H153&gt;100),(100*V153),(H153*V153))</f>
        <v>420</v>
      </c>
      <c r="J153" s="60">
        <f t="shared" ref="J153:J254" si="34">IF((H153&gt;100),(H153-100),(0))</f>
        <v>35</v>
      </c>
      <c r="K153" s="57">
        <f>IF((J153&gt;0),(J153*W153),(0))</f>
        <v>199.5</v>
      </c>
      <c r="L153" s="57">
        <f>(G153+I153+K153)*1</f>
        <v>989.5</v>
      </c>
      <c r="M153" s="57">
        <f t="shared" ref="M153:M218" si="35">L153</f>
        <v>989.5</v>
      </c>
      <c r="N153" s="61">
        <f>IF((Y153&gt;0),Y153,130)</f>
        <v>125</v>
      </c>
      <c r="O153" s="57">
        <f>IF((F153&gt;0),0,(Y153))</f>
        <v>0</v>
      </c>
      <c r="P153" s="57">
        <v>0</v>
      </c>
      <c r="Q153" s="57">
        <f>IF((M153&gt;0),(M153+N153+P153),(Y153)+(P153))</f>
        <v>1114.5</v>
      </c>
      <c r="R153" s="62" t="s">
        <v>59</v>
      </c>
      <c r="S153" s="4"/>
      <c r="T153" s="297"/>
      <c r="U153" s="294">
        <v>3.7</v>
      </c>
      <c r="V153" s="295">
        <v>4.2</v>
      </c>
      <c r="W153" s="294">
        <v>5.7</v>
      </c>
      <c r="X153" s="294">
        <v>50</v>
      </c>
      <c r="Y153" s="294">
        <f t="shared" si="28"/>
        <v>125</v>
      </c>
      <c r="Z153" s="294">
        <v>700</v>
      </c>
      <c r="AA153" s="297"/>
    </row>
    <row r="154" spans="1:27">
      <c r="A154" s="286"/>
      <c r="B154" s="100" t="s">
        <v>289</v>
      </c>
      <c r="C154" s="101" t="s">
        <v>163</v>
      </c>
      <c r="D154" s="162">
        <v>27971</v>
      </c>
      <c r="E154" s="248">
        <v>27770</v>
      </c>
      <c r="F154" s="56">
        <f>IF((D154&gt;E154),(D154-E154),(0))/1</f>
        <v>201</v>
      </c>
      <c r="G154" s="57">
        <f>IF((F154&gt;100),(100*U154), (F154*U154))</f>
        <v>370</v>
      </c>
      <c r="H154" s="58">
        <f t="shared" si="33"/>
        <v>101</v>
      </c>
      <c r="I154" s="59">
        <f>IF((H154&gt;100),(100*V154),(H154*V154))</f>
        <v>420</v>
      </c>
      <c r="J154" s="60">
        <f t="shared" si="34"/>
        <v>1</v>
      </c>
      <c r="K154" s="57">
        <f>IF((J154&gt;0),(J154*W154),(0))</f>
        <v>5.7</v>
      </c>
      <c r="L154" s="57">
        <f t="shared" ref="L154:L155" si="36">(G154+I154+K154)*1</f>
        <v>795.7</v>
      </c>
      <c r="M154" s="57">
        <f t="shared" si="35"/>
        <v>795.7</v>
      </c>
      <c r="N154" s="61">
        <f>IF((Y154&gt;0),Y154,130)</f>
        <v>125</v>
      </c>
      <c r="O154" s="57">
        <f>IF((F154&gt;0),0,(Y154))</f>
        <v>0</v>
      </c>
      <c r="P154" s="57">
        <v>0</v>
      </c>
      <c r="Q154" s="57">
        <f>IF((M154&gt;0),(M154+N154+P154),(Y154)+(P154))</f>
        <v>920.7</v>
      </c>
      <c r="R154" s="62" t="s">
        <v>59</v>
      </c>
      <c r="S154" s="4"/>
      <c r="T154" s="297"/>
      <c r="U154" s="294">
        <v>3.7</v>
      </c>
      <c r="V154" s="295">
        <v>4.2</v>
      </c>
      <c r="W154" s="294">
        <v>5.7</v>
      </c>
      <c r="X154" s="294">
        <v>50</v>
      </c>
      <c r="Y154" s="294">
        <f t="shared" si="28"/>
        <v>125</v>
      </c>
      <c r="Z154" s="294">
        <v>700</v>
      </c>
      <c r="AA154" s="297"/>
    </row>
    <row r="155" spans="1:27">
      <c r="A155" s="286"/>
      <c r="B155" s="100" t="s">
        <v>302</v>
      </c>
      <c r="C155" s="101" t="s">
        <v>165</v>
      </c>
      <c r="D155" s="246">
        <v>11499</v>
      </c>
      <c r="E155" s="248">
        <v>11499</v>
      </c>
      <c r="F155" s="56">
        <f>IF((D155&gt;E155),(D155-E155),(0))/1</f>
        <v>0</v>
      </c>
      <c r="G155" s="57">
        <f>IF((F155&gt;100),(100*U155), (F155*U155))</f>
        <v>0</v>
      </c>
      <c r="H155" s="58">
        <f t="shared" si="33"/>
        <v>0</v>
      </c>
      <c r="I155" s="59">
        <f>IF((H155&gt;100),(100*V155),(H155*V155))</f>
        <v>0</v>
      </c>
      <c r="J155" s="60">
        <f t="shared" si="34"/>
        <v>0</v>
      </c>
      <c r="K155" s="57">
        <f>IF((J155&gt;0),(J155*W155),(0))</f>
        <v>0</v>
      </c>
      <c r="L155" s="57">
        <f t="shared" si="36"/>
        <v>0</v>
      </c>
      <c r="M155" s="57">
        <f t="shared" si="35"/>
        <v>0</v>
      </c>
      <c r="N155" s="61">
        <f>IF((Y155&gt;0),Y155,130)</f>
        <v>125</v>
      </c>
      <c r="O155" s="57">
        <f>IF((F155&gt;0),0,(Y155))</f>
        <v>125</v>
      </c>
      <c r="P155" s="57">
        <v>0</v>
      </c>
      <c r="Q155" s="57">
        <f>IF((M155&gt;0),(M155+N155+P155),(Y155)+(P155))</f>
        <v>125</v>
      </c>
      <c r="R155" s="62" t="s">
        <v>59</v>
      </c>
      <c r="S155" s="4"/>
      <c r="T155" s="297"/>
      <c r="U155" s="294">
        <v>3.7</v>
      </c>
      <c r="V155" s="295">
        <v>4.2</v>
      </c>
      <c r="W155" s="294">
        <v>5.7</v>
      </c>
      <c r="X155" s="294">
        <v>50</v>
      </c>
      <c r="Y155" s="294">
        <f t="shared" si="28"/>
        <v>125</v>
      </c>
      <c r="Z155" s="294">
        <v>700</v>
      </c>
      <c r="AA155" s="297"/>
    </row>
    <row r="156" spans="1:27">
      <c r="A156" s="286"/>
      <c r="B156" s="279" t="s">
        <v>277</v>
      </c>
      <c r="C156" s="276" t="s">
        <v>166</v>
      </c>
      <c r="D156" s="127">
        <v>7679</v>
      </c>
      <c r="E156" s="127">
        <v>7618</v>
      </c>
      <c r="F156" s="82">
        <f>IF((D156&gt;E156),(D156-E156)+(D157-E157)+(D158-E158),(0))/1</f>
        <v>105</v>
      </c>
      <c r="G156" s="83">
        <f>IF((F156&gt;100),(100*U156), (F156*U156))</f>
        <v>370</v>
      </c>
      <c r="H156" s="84">
        <f t="shared" si="33"/>
        <v>5</v>
      </c>
      <c r="I156" s="85">
        <f>IF((H156&gt;100),(100*V156),(H156*V156))</f>
        <v>21</v>
      </c>
      <c r="J156" s="86">
        <f t="shared" si="34"/>
        <v>0</v>
      </c>
      <c r="K156" s="83">
        <f>IF((J156&gt;0),(J156*W156),(0))</f>
        <v>0</v>
      </c>
      <c r="L156" s="83">
        <f>(G156+I156+K156)*1</f>
        <v>391</v>
      </c>
      <c r="M156" s="83">
        <f t="shared" si="35"/>
        <v>391</v>
      </c>
      <c r="N156" s="87">
        <f>IF((Y156&gt;0),Y156,130)</f>
        <v>125</v>
      </c>
      <c r="O156" s="83">
        <f>IF((F156&gt;0),0,(Y156))</f>
        <v>0</v>
      </c>
      <c r="P156" s="83">
        <v>0</v>
      </c>
      <c r="Q156" s="83">
        <f>IF((M156&gt;0),(M156+N156+P156),(Y156)+(P156))</f>
        <v>516</v>
      </c>
      <c r="R156" s="88" t="s">
        <v>59</v>
      </c>
      <c r="S156" s="4"/>
      <c r="T156" s="297"/>
      <c r="U156" s="294">
        <v>3.7</v>
      </c>
      <c r="V156" s="295">
        <v>4.2</v>
      </c>
      <c r="W156" s="294">
        <v>5.7</v>
      </c>
      <c r="X156" s="294">
        <v>50</v>
      </c>
      <c r="Y156" s="294">
        <f t="shared" si="28"/>
        <v>125</v>
      </c>
      <c r="Z156" s="294">
        <v>700</v>
      </c>
      <c r="AA156" s="297"/>
    </row>
    <row r="157" spans="1:27">
      <c r="A157" s="286"/>
      <c r="B157" s="280"/>
      <c r="C157" s="277"/>
      <c r="D157" s="128">
        <v>20772</v>
      </c>
      <c r="E157" s="128">
        <v>20740</v>
      </c>
      <c r="F157" s="89"/>
      <c r="G157" s="112"/>
      <c r="H157" s="113"/>
      <c r="I157" s="114"/>
      <c r="J157" s="115"/>
      <c r="K157" s="112"/>
      <c r="L157" s="112"/>
      <c r="M157" s="112"/>
      <c r="N157" s="125"/>
      <c r="O157" s="112"/>
      <c r="P157" s="112"/>
      <c r="Q157" s="112"/>
      <c r="R157" s="116"/>
      <c r="S157" s="4"/>
      <c r="T157" s="297"/>
      <c r="U157" s="294">
        <v>3.7</v>
      </c>
      <c r="V157" s="295">
        <v>4.2</v>
      </c>
      <c r="W157" s="294">
        <v>5.7</v>
      </c>
      <c r="X157" s="294">
        <v>50</v>
      </c>
      <c r="Y157" s="294">
        <f t="shared" si="28"/>
        <v>125</v>
      </c>
      <c r="Z157" s="294">
        <v>700</v>
      </c>
      <c r="AA157" s="297"/>
    </row>
    <row r="158" spans="1:27">
      <c r="A158" s="286"/>
      <c r="B158" s="281"/>
      <c r="C158" s="278"/>
      <c r="D158" s="126">
        <v>796</v>
      </c>
      <c r="E158" s="126">
        <v>784</v>
      </c>
      <c r="F158" s="74"/>
      <c r="G158" s="105"/>
      <c r="H158" s="106"/>
      <c r="I158" s="107"/>
      <c r="J158" s="108"/>
      <c r="K158" s="105"/>
      <c r="L158" s="105"/>
      <c r="M158" s="105"/>
      <c r="N158" s="120"/>
      <c r="O158" s="105"/>
      <c r="P158" s="105"/>
      <c r="Q158" s="105"/>
      <c r="R158" s="109"/>
      <c r="S158" s="4"/>
      <c r="T158" s="297"/>
      <c r="U158" s="294">
        <v>3.7</v>
      </c>
      <c r="V158" s="295">
        <v>4.2</v>
      </c>
      <c r="W158" s="294">
        <v>5.7</v>
      </c>
      <c r="X158" s="294">
        <v>50</v>
      </c>
      <c r="Y158" s="294">
        <f t="shared" si="28"/>
        <v>125</v>
      </c>
      <c r="Z158" s="294">
        <v>700</v>
      </c>
      <c r="AA158" s="297"/>
    </row>
    <row r="159" spans="1:27">
      <c r="A159" s="286"/>
      <c r="B159" s="100" t="s">
        <v>120</v>
      </c>
      <c r="C159" s="101" t="s">
        <v>168</v>
      </c>
      <c r="D159" s="102"/>
      <c r="E159" s="102"/>
      <c r="F159" s="64">
        <f>IF((D159&gt;E159),(D159-E159),(0))/1</f>
        <v>0</v>
      </c>
      <c r="G159" s="65">
        <f>IF((F159&gt;100),(100*U159), (F159*U159))</f>
        <v>0</v>
      </c>
      <c r="H159" s="66">
        <f t="shared" si="33"/>
        <v>0</v>
      </c>
      <c r="I159" s="67">
        <f>IF((H159&gt;100),(100*V159),(H159*V159))</f>
        <v>0</v>
      </c>
      <c r="J159" s="68">
        <f t="shared" si="34"/>
        <v>0</v>
      </c>
      <c r="K159" s="65">
        <f>IF((J159&gt;0),(J159*W159),(0))</f>
        <v>0</v>
      </c>
      <c r="L159" s="65">
        <f>(G159+I159+K159)*1</f>
        <v>0</v>
      </c>
      <c r="M159" s="65">
        <f t="shared" si="35"/>
        <v>0</v>
      </c>
      <c r="N159" s="69">
        <f>IF((Y159&gt;0),Y159,130)</f>
        <v>125</v>
      </c>
      <c r="O159" s="65">
        <f>IF((F159&gt;0),0,(Y159))</f>
        <v>125</v>
      </c>
      <c r="P159" s="65"/>
      <c r="Q159" s="65">
        <f>IF((M159&gt;0),(M159+N159+P159),(Y159)+(P159))</f>
        <v>125</v>
      </c>
      <c r="R159" s="62" t="s">
        <v>59</v>
      </c>
      <c r="S159" s="4"/>
      <c r="T159" s="297"/>
      <c r="U159" s="294">
        <v>3.7</v>
      </c>
      <c r="V159" s="295">
        <v>4.2</v>
      </c>
      <c r="W159" s="294">
        <v>5.7</v>
      </c>
      <c r="X159" s="294">
        <v>50</v>
      </c>
      <c r="Y159" s="294">
        <f t="shared" si="28"/>
        <v>125</v>
      </c>
      <c r="Z159" s="294">
        <v>700</v>
      </c>
      <c r="AA159" s="297"/>
    </row>
    <row r="160" spans="1:27">
      <c r="A160" s="286"/>
      <c r="B160" s="283" t="s">
        <v>287</v>
      </c>
      <c r="C160" s="276" t="s">
        <v>169</v>
      </c>
      <c r="D160" s="187">
        <v>17886</v>
      </c>
      <c r="E160" s="249">
        <v>17886</v>
      </c>
      <c r="F160" s="82">
        <f>IF((D161&gt;E161),(D160-E160)+(D161-E161)+(D162-E162),(0))/1</f>
        <v>0</v>
      </c>
      <c r="G160" s="83">
        <f>IF((F160&gt;100),(100*U160), (F160*U160))</f>
        <v>0</v>
      </c>
      <c r="H160" s="84">
        <f t="shared" si="33"/>
        <v>0</v>
      </c>
      <c r="I160" s="85">
        <f>IF((H160&gt;100),(100*V160),(H160*V160))</f>
        <v>0</v>
      </c>
      <c r="J160" s="86">
        <f t="shared" si="34"/>
        <v>0</v>
      </c>
      <c r="K160" s="83">
        <f>IF((J160&gt;0),(J160*W160),(0))</f>
        <v>0</v>
      </c>
      <c r="L160" s="83">
        <f>(G160+I160+K160)*1</f>
        <v>0</v>
      </c>
      <c r="M160" s="83">
        <f t="shared" si="35"/>
        <v>0</v>
      </c>
      <c r="N160" s="87">
        <f>IF((Y160&gt;0),Y160,130)</f>
        <v>125</v>
      </c>
      <c r="O160" s="83">
        <f>IF((F160&gt;0),0,(Y160))</f>
        <v>125</v>
      </c>
      <c r="P160" s="83">
        <v>0</v>
      </c>
      <c r="Q160" s="83">
        <f>IF((M160&gt;0),(M160+N160+P160),(Y160)+(P160))</f>
        <v>125</v>
      </c>
      <c r="R160" s="88" t="s">
        <v>59</v>
      </c>
      <c r="S160" s="4"/>
      <c r="T160" s="297"/>
      <c r="U160" s="294">
        <v>3.7</v>
      </c>
      <c r="V160" s="295">
        <v>4.2</v>
      </c>
      <c r="W160" s="294">
        <v>5.7</v>
      </c>
      <c r="X160" s="294">
        <v>50</v>
      </c>
      <c r="Y160" s="294">
        <f t="shared" si="28"/>
        <v>125</v>
      </c>
      <c r="Z160" s="294">
        <v>700</v>
      </c>
      <c r="AA160" s="297"/>
    </row>
    <row r="161" spans="1:27">
      <c r="A161" s="286"/>
      <c r="B161" s="284"/>
      <c r="C161" s="277"/>
      <c r="D161" s="188">
        <v>23969</v>
      </c>
      <c r="E161" s="250">
        <v>23969</v>
      </c>
      <c r="F161" s="89"/>
      <c r="G161" s="112"/>
      <c r="H161" s="113"/>
      <c r="I161" s="114"/>
      <c r="J161" s="115"/>
      <c r="K161" s="112"/>
      <c r="L161" s="112"/>
      <c r="M161" s="112"/>
      <c r="N161" s="125"/>
      <c r="O161" s="112"/>
      <c r="P161" s="112"/>
      <c r="Q161" s="112"/>
      <c r="R161" s="116"/>
      <c r="S161" s="4"/>
      <c r="T161" s="297"/>
      <c r="U161" s="294">
        <v>3.7</v>
      </c>
      <c r="V161" s="295">
        <v>4.2</v>
      </c>
      <c r="W161" s="294">
        <v>5.7</v>
      </c>
      <c r="X161" s="294">
        <v>50</v>
      </c>
      <c r="Y161" s="294">
        <f t="shared" si="28"/>
        <v>125</v>
      </c>
      <c r="Z161" s="294">
        <v>700</v>
      </c>
      <c r="AA161" s="297"/>
    </row>
    <row r="162" spans="1:27">
      <c r="A162" s="286"/>
      <c r="B162" s="285"/>
      <c r="C162" s="278"/>
      <c r="D162" s="189">
        <v>19183</v>
      </c>
      <c r="E162" s="251">
        <v>19183</v>
      </c>
      <c r="F162" s="74"/>
      <c r="G162" s="105"/>
      <c r="H162" s="106"/>
      <c r="I162" s="107"/>
      <c r="J162" s="108"/>
      <c r="K162" s="105"/>
      <c r="L162" s="105"/>
      <c r="M162" s="105"/>
      <c r="N162" s="120"/>
      <c r="O162" s="105"/>
      <c r="P162" s="105"/>
      <c r="Q162" s="105"/>
      <c r="R162" s="109"/>
      <c r="S162" s="4"/>
      <c r="T162" s="297"/>
      <c r="U162" s="294">
        <v>3.7</v>
      </c>
      <c r="V162" s="295">
        <v>4.2</v>
      </c>
      <c r="W162" s="294">
        <v>5.7</v>
      </c>
      <c r="X162" s="294">
        <v>50</v>
      </c>
      <c r="Y162" s="294">
        <f t="shared" si="28"/>
        <v>125</v>
      </c>
      <c r="Z162" s="294">
        <v>700</v>
      </c>
      <c r="AA162" s="297"/>
    </row>
    <row r="163" spans="1:27">
      <c r="A163" s="286"/>
      <c r="B163" s="100" t="s">
        <v>170</v>
      </c>
      <c r="C163" s="101" t="s">
        <v>171</v>
      </c>
      <c r="D163" s="101">
        <v>15786</v>
      </c>
      <c r="E163" s="248">
        <v>15576</v>
      </c>
      <c r="F163" s="56">
        <f>IF((D163&gt;E163),(D163-E163),(0))/1</f>
        <v>210</v>
      </c>
      <c r="G163" s="57">
        <f>IF((F163&gt;100),(100*U163), (F163*U163))</f>
        <v>370</v>
      </c>
      <c r="H163" s="58">
        <f t="shared" si="33"/>
        <v>110</v>
      </c>
      <c r="I163" s="59">
        <f>IF((H163&gt;100),(100*V163),(H163*V163))</f>
        <v>420</v>
      </c>
      <c r="J163" s="60">
        <f t="shared" si="34"/>
        <v>10</v>
      </c>
      <c r="K163" s="57">
        <f>IF((J163&gt;0),(J163*W163),(0))</f>
        <v>57</v>
      </c>
      <c r="L163" s="57">
        <f>(G163+I163+K163)*1</f>
        <v>847</v>
      </c>
      <c r="M163" s="57">
        <f t="shared" si="35"/>
        <v>847</v>
      </c>
      <c r="N163" s="61">
        <f>IF((Y163&gt;0),Y163,130)</f>
        <v>125</v>
      </c>
      <c r="O163" s="57">
        <f>IF((F163&gt;0),0,(Y163))</f>
        <v>0</v>
      </c>
      <c r="P163" s="57">
        <v>0</v>
      </c>
      <c r="Q163" s="57">
        <f>IF((M163&gt;0),(M163+N163+P163),(Y163)+(P163))</f>
        <v>972</v>
      </c>
      <c r="R163" s="62" t="s">
        <v>59</v>
      </c>
      <c r="S163" s="4"/>
      <c r="T163" s="297"/>
      <c r="U163" s="294">
        <v>3.7</v>
      </c>
      <c r="V163" s="295">
        <v>4.2</v>
      </c>
      <c r="W163" s="294">
        <v>5.7</v>
      </c>
      <c r="X163" s="294">
        <v>50</v>
      </c>
      <c r="Y163" s="294">
        <f t="shared" si="28"/>
        <v>125</v>
      </c>
      <c r="Z163" s="294">
        <v>700</v>
      </c>
      <c r="AA163" s="297"/>
    </row>
    <row r="164" spans="1:27">
      <c r="A164" s="286"/>
      <c r="B164" s="100" t="s">
        <v>295</v>
      </c>
      <c r="C164" s="101" t="s">
        <v>172</v>
      </c>
      <c r="D164" s="101">
        <v>28678</v>
      </c>
      <c r="E164" s="248">
        <v>28566</v>
      </c>
      <c r="F164" s="56">
        <f>IF((D164&gt;E164),(D164-E164),(0))/1</f>
        <v>112</v>
      </c>
      <c r="G164" s="57">
        <f>IF((F164&gt;100),(100*U164), (F164*U164))</f>
        <v>370</v>
      </c>
      <c r="H164" s="58">
        <f t="shared" si="33"/>
        <v>12</v>
      </c>
      <c r="I164" s="59">
        <f>IF((H164&gt;100),(100*V164),(H164*V164))</f>
        <v>50.400000000000006</v>
      </c>
      <c r="J164" s="60">
        <f t="shared" si="34"/>
        <v>0</v>
      </c>
      <c r="K164" s="57">
        <f>IF((J164&gt;0),(J164*W164),(0))</f>
        <v>0</v>
      </c>
      <c r="L164" s="57">
        <f>(G164+I164+K164)*1</f>
        <v>420.4</v>
      </c>
      <c r="M164" s="57">
        <f t="shared" si="35"/>
        <v>420.4</v>
      </c>
      <c r="N164" s="61">
        <f>IF((Y164&gt;0),Y164,130)</f>
        <v>125</v>
      </c>
      <c r="O164" s="57">
        <f>IF((F164&gt;0),0,(Y164))</f>
        <v>0</v>
      </c>
      <c r="P164" s="57">
        <v>0</v>
      </c>
      <c r="Q164" s="57">
        <f>IF((M164&gt;0),(M164+N164+P164),(Y164)+(P164))</f>
        <v>545.4</v>
      </c>
      <c r="R164" s="62" t="s">
        <v>59</v>
      </c>
      <c r="S164" s="4"/>
      <c r="T164" s="298"/>
      <c r="U164" s="294">
        <v>3.7</v>
      </c>
      <c r="V164" s="295">
        <v>4.2</v>
      </c>
      <c r="W164" s="294">
        <v>5.7</v>
      </c>
      <c r="X164" s="294">
        <v>50</v>
      </c>
      <c r="Y164" s="294">
        <f t="shared" si="28"/>
        <v>125</v>
      </c>
      <c r="Z164" s="294">
        <v>700</v>
      </c>
      <c r="AA164" s="297"/>
    </row>
    <row r="165" spans="1:27">
      <c r="A165" s="286"/>
      <c r="B165" s="100" t="s">
        <v>255</v>
      </c>
      <c r="C165" s="101" t="s">
        <v>174</v>
      </c>
      <c r="D165" s="243">
        <v>2949</v>
      </c>
      <c r="E165" s="248">
        <v>2778</v>
      </c>
      <c r="F165" s="56">
        <f>IF((D165&gt;E165),(D165-E165),(0))/1</f>
        <v>171</v>
      </c>
      <c r="G165" s="57">
        <f>IF((F165&gt;100),(100*U165), (F165*U165))</f>
        <v>370</v>
      </c>
      <c r="H165" s="58">
        <f t="shared" si="33"/>
        <v>71</v>
      </c>
      <c r="I165" s="59">
        <f>IF((H165&gt;100),(100*V165),(H165*V165))</f>
        <v>298.2</v>
      </c>
      <c r="J165" s="60">
        <f t="shared" si="34"/>
        <v>0</v>
      </c>
      <c r="K165" s="57">
        <f>IF((J165&gt;0),(J165*W165),(0))</f>
        <v>0</v>
      </c>
      <c r="L165" s="57">
        <f>(G165+I165+K165)*1</f>
        <v>668.2</v>
      </c>
      <c r="M165" s="57">
        <f t="shared" si="35"/>
        <v>668.2</v>
      </c>
      <c r="N165" s="61">
        <f>IF((Y165&gt;0),Y165,130)</f>
        <v>125</v>
      </c>
      <c r="O165" s="57">
        <f>IF((F165&gt;0),0,(Y165))</f>
        <v>0</v>
      </c>
      <c r="P165" s="57">
        <v>0</v>
      </c>
      <c r="Q165" s="57">
        <f>IF((M165&gt;0),(M165+N165+P165),(Y165)+(P165))</f>
        <v>793.2</v>
      </c>
      <c r="R165" s="62" t="s">
        <v>59</v>
      </c>
      <c r="S165" s="4"/>
      <c r="T165" s="297"/>
      <c r="U165" s="294">
        <v>3.7</v>
      </c>
      <c r="V165" s="295">
        <v>4.2</v>
      </c>
      <c r="W165" s="294">
        <v>5.7</v>
      </c>
      <c r="X165" s="294">
        <v>50</v>
      </c>
      <c r="Y165" s="294">
        <f t="shared" si="28"/>
        <v>125</v>
      </c>
      <c r="Z165" s="294">
        <v>700</v>
      </c>
      <c r="AA165" s="297"/>
    </row>
    <row r="166" spans="1:27">
      <c r="A166" s="286"/>
      <c r="B166" s="279" t="s">
        <v>175</v>
      </c>
      <c r="C166" s="276" t="s">
        <v>176</v>
      </c>
      <c r="D166" s="110">
        <v>19555</v>
      </c>
      <c r="E166" s="249">
        <v>19545</v>
      </c>
      <c r="F166" s="82">
        <f>IF((D166&gt;E166),(D166-E166)+(D167-E167)+(D168-E168),(0))/1</f>
        <v>142</v>
      </c>
      <c r="G166" s="83">
        <f>IF((F166&gt;100),(100*U166), (F166*U166))</f>
        <v>370</v>
      </c>
      <c r="H166" s="84">
        <f t="shared" si="33"/>
        <v>42</v>
      </c>
      <c r="I166" s="85">
        <f>IF((H166&gt;100),(100*V166),(H166*V166))</f>
        <v>176.4</v>
      </c>
      <c r="J166" s="86">
        <f t="shared" si="34"/>
        <v>0</v>
      </c>
      <c r="K166" s="83">
        <f>IF((J166&gt;0),(J166*W166),(0))</f>
        <v>0</v>
      </c>
      <c r="L166" s="83">
        <f>(G166+I166+K166)*1</f>
        <v>546.4</v>
      </c>
      <c r="M166" s="83">
        <f t="shared" si="35"/>
        <v>546.4</v>
      </c>
      <c r="N166" s="87">
        <f>IF((Y166&gt;0),Y166,130)</f>
        <v>125</v>
      </c>
      <c r="O166" s="83">
        <f>IF((F166&gt;0),0,(Y166))</f>
        <v>0</v>
      </c>
      <c r="P166" s="83">
        <v>0</v>
      </c>
      <c r="Q166" s="83">
        <f>IF((M166&gt;0),(M166+N166+P166),(Y166)+(P166))</f>
        <v>671.4</v>
      </c>
      <c r="R166" s="88" t="s">
        <v>59</v>
      </c>
      <c r="S166" s="4"/>
      <c r="T166" s="297"/>
      <c r="U166" s="294">
        <v>3.7</v>
      </c>
      <c r="V166" s="295">
        <v>4.2</v>
      </c>
      <c r="W166" s="294">
        <v>5.7</v>
      </c>
      <c r="X166" s="294">
        <v>50</v>
      </c>
      <c r="Y166" s="294">
        <f t="shared" si="28"/>
        <v>125</v>
      </c>
      <c r="Z166" s="294">
        <v>700</v>
      </c>
      <c r="AA166" s="297"/>
    </row>
    <row r="167" spans="1:27">
      <c r="A167" s="286"/>
      <c r="B167" s="280"/>
      <c r="C167" s="277"/>
      <c r="D167" s="111">
        <v>8666</v>
      </c>
      <c r="E167" s="250">
        <v>8615</v>
      </c>
      <c r="F167" s="89"/>
      <c r="G167" s="112"/>
      <c r="H167" s="113"/>
      <c r="I167" s="114"/>
      <c r="J167" s="115"/>
      <c r="K167" s="112"/>
      <c r="L167" s="112"/>
      <c r="M167" s="112"/>
      <c r="N167" s="125"/>
      <c r="O167" s="112"/>
      <c r="P167" s="112"/>
      <c r="Q167" s="96">
        <f>IF((M167&gt;0),(M167+N167+P167),(Y167)+(P167))</f>
        <v>125</v>
      </c>
      <c r="R167" s="116"/>
      <c r="S167" s="4"/>
      <c r="T167" s="297"/>
      <c r="U167" s="294">
        <v>3.7</v>
      </c>
      <c r="V167" s="295">
        <v>4.2</v>
      </c>
      <c r="W167" s="294">
        <v>5.7</v>
      </c>
      <c r="X167" s="294">
        <v>50</v>
      </c>
      <c r="Y167" s="294">
        <f t="shared" si="28"/>
        <v>125</v>
      </c>
      <c r="Z167" s="294">
        <v>700</v>
      </c>
      <c r="AA167" s="297"/>
    </row>
    <row r="168" spans="1:27">
      <c r="A168" s="286"/>
      <c r="B168" s="281"/>
      <c r="C168" s="278"/>
      <c r="D168" s="104">
        <v>27238</v>
      </c>
      <c r="E168" s="251">
        <v>27157</v>
      </c>
      <c r="F168" s="74"/>
      <c r="G168" s="105"/>
      <c r="H168" s="106"/>
      <c r="I168" s="107"/>
      <c r="J168" s="108"/>
      <c r="K168" s="105"/>
      <c r="L168" s="105"/>
      <c r="M168" s="105"/>
      <c r="N168" s="120"/>
      <c r="O168" s="105"/>
      <c r="P168" s="105"/>
      <c r="Q168" s="81">
        <f>IF((M168&gt;0),(M168+N168+P168),(Y168)+(P168))</f>
        <v>125</v>
      </c>
      <c r="R168" s="109"/>
      <c r="S168" s="4"/>
      <c r="T168" s="297"/>
      <c r="U168" s="294">
        <v>3.7</v>
      </c>
      <c r="V168" s="295">
        <v>4.2</v>
      </c>
      <c r="W168" s="294">
        <v>5.7</v>
      </c>
      <c r="X168" s="294">
        <v>50</v>
      </c>
      <c r="Y168" s="294">
        <f t="shared" si="28"/>
        <v>125</v>
      </c>
      <c r="Z168" s="294">
        <v>700</v>
      </c>
      <c r="AA168" s="297"/>
    </row>
    <row r="169" spans="1:27" ht="24" customHeight="1">
      <c r="A169" s="286"/>
      <c r="B169" s="193" t="s">
        <v>177</v>
      </c>
      <c r="C169" s="101" t="s">
        <v>178</v>
      </c>
      <c r="D169" s="101">
        <v>1872</v>
      </c>
      <c r="E169" s="248">
        <v>1861</v>
      </c>
      <c r="F169" s="56">
        <f t="shared" ref="F169:F254" si="37">IF((D169&gt;E169),(D169-E169),(0))/1</f>
        <v>11</v>
      </c>
      <c r="G169" s="103">
        <f>IF((F169&gt;100),(100*U169), (F169*U169))</f>
        <v>40.700000000000003</v>
      </c>
      <c r="H169" s="117">
        <f t="shared" si="33"/>
        <v>0</v>
      </c>
      <c r="I169" s="118">
        <f>IF((H169&gt;100),(100*V169),(H169*V169))</f>
        <v>0</v>
      </c>
      <c r="J169" s="119">
        <f t="shared" si="34"/>
        <v>0</v>
      </c>
      <c r="K169" s="103">
        <f>IF((J169&gt;0),(J169*W169),(0))</f>
        <v>0</v>
      </c>
      <c r="L169" s="57">
        <f t="shared" ref="L169:L254" si="38">(G169+I169+K169)*1</f>
        <v>40.700000000000003</v>
      </c>
      <c r="M169" s="57">
        <f t="shared" si="35"/>
        <v>40.700000000000003</v>
      </c>
      <c r="N169" s="61">
        <f>IF((Y169&gt;0),Y169,130)</f>
        <v>125</v>
      </c>
      <c r="O169" s="57">
        <f>IF((F169&gt;0),0,(Y169))</f>
        <v>0</v>
      </c>
      <c r="P169" s="57">
        <v>0</v>
      </c>
      <c r="Q169" s="57">
        <f>IF((M169&gt;0),(M169+N169+P169),(Y169)+(P169))</f>
        <v>165.7</v>
      </c>
      <c r="R169" s="62" t="s">
        <v>59</v>
      </c>
      <c r="S169" s="4"/>
      <c r="T169" s="297"/>
      <c r="U169" s="294">
        <v>3.7</v>
      </c>
      <c r="V169" s="295">
        <v>4.2</v>
      </c>
      <c r="W169" s="294">
        <v>5.7</v>
      </c>
      <c r="X169" s="294">
        <v>50</v>
      </c>
      <c r="Y169" s="294">
        <f t="shared" si="28"/>
        <v>125</v>
      </c>
      <c r="Z169" s="294">
        <v>700</v>
      </c>
      <c r="AA169" s="297"/>
    </row>
    <row r="170" spans="1:27">
      <c r="A170" s="38"/>
      <c r="B170" s="279" t="s">
        <v>179</v>
      </c>
      <c r="C170" s="267" t="s">
        <v>180</v>
      </c>
      <c r="D170" s="175">
        <v>7347</v>
      </c>
      <c r="E170" s="249">
        <v>7347</v>
      </c>
      <c r="F170" s="82">
        <f>IF((D170&gt;E170),(D170-E170)+(D171-E171)+(D172-E172),(0))/1</f>
        <v>0</v>
      </c>
      <c r="G170" s="83">
        <f>IF((F170&gt;100),(100*U170), (F170*U170))</f>
        <v>0</v>
      </c>
      <c r="H170" s="84">
        <f t="shared" si="33"/>
        <v>0</v>
      </c>
      <c r="I170" s="85">
        <f>IF((H170&gt;100),(100*V170),(H170*V170))</f>
        <v>0</v>
      </c>
      <c r="J170" s="86">
        <f t="shared" si="34"/>
        <v>0</v>
      </c>
      <c r="K170" s="83">
        <f>IF((J170&gt;0),(J170*W170),(0))</f>
        <v>0</v>
      </c>
      <c r="L170" s="83">
        <f>(G170+I170+K170)*1</f>
        <v>0</v>
      </c>
      <c r="M170" s="83">
        <f t="shared" si="35"/>
        <v>0</v>
      </c>
      <c r="N170" s="87">
        <f>IF((Y170&gt;0),Y170,130)</f>
        <v>125</v>
      </c>
      <c r="O170" s="83">
        <f>IF((F170&gt;0),0,(Y170))</f>
        <v>125</v>
      </c>
      <c r="P170" s="83">
        <v>0</v>
      </c>
      <c r="Q170" s="83">
        <f>IF((M170&gt;0),(M170+N170+P170),(Y170)+(P170))</f>
        <v>125</v>
      </c>
      <c r="R170" s="88" t="s">
        <v>59</v>
      </c>
      <c r="S170" s="4"/>
      <c r="T170" s="297"/>
      <c r="U170" s="294">
        <v>3.7</v>
      </c>
      <c r="V170" s="295">
        <v>4.2</v>
      </c>
      <c r="W170" s="294">
        <v>5.7</v>
      </c>
      <c r="X170" s="294">
        <v>50</v>
      </c>
      <c r="Y170" s="294">
        <f t="shared" si="28"/>
        <v>125</v>
      </c>
      <c r="Z170" s="294">
        <v>700</v>
      </c>
      <c r="AA170" s="297"/>
    </row>
    <row r="171" spans="1:27" ht="15" customHeight="1">
      <c r="A171" s="274" t="s">
        <v>228</v>
      </c>
      <c r="B171" s="280"/>
      <c r="C171" s="268"/>
      <c r="D171" s="176">
        <v>417</v>
      </c>
      <c r="E171" s="250">
        <v>417</v>
      </c>
      <c r="F171" s="90"/>
      <c r="G171" s="112"/>
      <c r="H171" s="113"/>
      <c r="I171" s="114"/>
      <c r="J171" s="115"/>
      <c r="K171" s="112"/>
      <c r="L171" s="112"/>
      <c r="M171" s="112"/>
      <c r="N171" s="125"/>
      <c r="O171" s="112"/>
      <c r="P171" s="112"/>
      <c r="Q171" s="96">
        <f>IF((M171&gt;0),(M171+N171+P171),(Y171)+(P171))</f>
        <v>125</v>
      </c>
      <c r="R171" s="116"/>
      <c r="S171" s="4"/>
      <c r="T171" s="297"/>
      <c r="U171" s="294">
        <v>3.7</v>
      </c>
      <c r="V171" s="295">
        <v>4.2</v>
      </c>
      <c r="W171" s="294">
        <v>5.7</v>
      </c>
      <c r="X171" s="294">
        <v>50</v>
      </c>
      <c r="Y171" s="294">
        <f t="shared" si="28"/>
        <v>125</v>
      </c>
      <c r="Z171" s="294">
        <v>700</v>
      </c>
      <c r="AA171" s="297"/>
    </row>
    <row r="172" spans="1:27">
      <c r="A172" s="274"/>
      <c r="B172" s="281"/>
      <c r="C172" s="269"/>
      <c r="D172" s="177">
        <v>8294</v>
      </c>
      <c r="E172" s="251">
        <v>8294</v>
      </c>
      <c r="F172" s="75"/>
      <c r="G172" s="105"/>
      <c r="H172" s="106"/>
      <c r="I172" s="107"/>
      <c r="J172" s="108"/>
      <c r="K172" s="105"/>
      <c r="L172" s="105"/>
      <c r="M172" s="105"/>
      <c r="N172" s="120"/>
      <c r="O172" s="105"/>
      <c r="P172" s="105"/>
      <c r="Q172" s="81">
        <f>IF((M172&gt;0),(M172+N172+P172),(Y172)+(P172))</f>
        <v>125</v>
      </c>
      <c r="R172" s="109"/>
      <c r="S172" s="4"/>
      <c r="T172" s="297"/>
      <c r="U172" s="294">
        <v>3.7</v>
      </c>
      <c r="V172" s="295">
        <v>4.2</v>
      </c>
      <c r="W172" s="294">
        <v>5.7</v>
      </c>
      <c r="X172" s="294">
        <v>50</v>
      </c>
      <c r="Y172" s="294">
        <f t="shared" si="28"/>
        <v>125</v>
      </c>
      <c r="Z172" s="294">
        <v>700</v>
      </c>
      <c r="AA172" s="297"/>
    </row>
    <row r="173" spans="1:27">
      <c r="A173" s="274"/>
      <c r="B173" s="100" t="s">
        <v>181</v>
      </c>
      <c r="C173" s="178" t="s">
        <v>182</v>
      </c>
      <c r="D173" s="101">
        <v>65255</v>
      </c>
      <c r="E173" s="248">
        <v>65188</v>
      </c>
      <c r="F173" s="56">
        <f>IF((D173&gt;E173),(D173-E173),(0))/1</f>
        <v>67</v>
      </c>
      <c r="G173" s="57">
        <f>IF((F173&gt;100),(100*U173), (F173*U173))</f>
        <v>247.9</v>
      </c>
      <c r="H173" s="58">
        <f t="shared" si="33"/>
        <v>0</v>
      </c>
      <c r="I173" s="59">
        <f>IF((H173&gt;100),(100*V173),(H173*V173))</f>
        <v>0</v>
      </c>
      <c r="J173" s="60">
        <f t="shared" si="34"/>
        <v>0</v>
      </c>
      <c r="K173" s="57">
        <f>IF((J173&gt;0),(J173*W173),(0))</f>
        <v>0</v>
      </c>
      <c r="L173" s="57">
        <f>(G173+I173+K173)*1</f>
        <v>247.9</v>
      </c>
      <c r="M173" s="57">
        <f t="shared" si="35"/>
        <v>247.9</v>
      </c>
      <c r="N173" s="61">
        <f>IF((Y173&gt;0),Y173,130)</f>
        <v>125</v>
      </c>
      <c r="O173" s="57">
        <f>IF((F173&gt;0),0,(Y173))</f>
        <v>0</v>
      </c>
      <c r="P173" s="57">
        <v>0</v>
      </c>
      <c r="Q173" s="57">
        <f>IF((M173&gt;0),(M173+N173+P173),(Y173)+(P173))</f>
        <v>372.9</v>
      </c>
      <c r="R173" s="62" t="s">
        <v>59</v>
      </c>
      <c r="S173" s="4"/>
      <c r="T173" s="297"/>
      <c r="U173" s="294">
        <v>3.7</v>
      </c>
      <c r="V173" s="295">
        <v>4.2</v>
      </c>
      <c r="W173" s="294">
        <v>5.7</v>
      </c>
      <c r="X173" s="294">
        <v>50</v>
      </c>
      <c r="Y173" s="294">
        <f t="shared" si="28"/>
        <v>125</v>
      </c>
      <c r="Z173" s="294">
        <v>700</v>
      </c>
      <c r="AA173" s="297"/>
    </row>
    <row r="174" spans="1:27">
      <c r="A174" s="274"/>
      <c r="B174" s="100" t="s">
        <v>120</v>
      </c>
      <c r="C174" s="101" t="s">
        <v>183</v>
      </c>
      <c r="D174" s="102"/>
      <c r="E174" s="102"/>
      <c r="F174" s="64">
        <f t="shared" si="37"/>
        <v>0</v>
      </c>
      <c r="G174" s="65">
        <f>IF((F174&gt;100),(100*U174), (F174*U174))</f>
        <v>0</v>
      </c>
      <c r="H174" s="66">
        <f t="shared" si="33"/>
        <v>0</v>
      </c>
      <c r="I174" s="67">
        <f>IF((H174&gt;100),(100*V174),(H174*V174))</f>
        <v>0</v>
      </c>
      <c r="J174" s="68">
        <f t="shared" si="34"/>
        <v>0</v>
      </c>
      <c r="K174" s="65">
        <f>IF((J174&gt;0),(J174*W174),(0))</f>
        <v>0</v>
      </c>
      <c r="L174" s="65">
        <f>(G174+I174+K174)*1</f>
        <v>0</v>
      </c>
      <c r="M174" s="65">
        <f t="shared" si="35"/>
        <v>0</v>
      </c>
      <c r="N174" s="69">
        <f>IF((Y174&gt;0),Y174,130)</f>
        <v>125</v>
      </c>
      <c r="O174" s="65">
        <f>IF((F174&gt;0),0,(Y174))</f>
        <v>125</v>
      </c>
      <c r="P174" s="65"/>
      <c r="Q174" s="65">
        <f>IF((M174&gt;0),(M174+N174+P174),(Y174)+(P174))</f>
        <v>125</v>
      </c>
      <c r="R174" s="62" t="s">
        <v>59</v>
      </c>
      <c r="S174" s="4"/>
      <c r="T174" s="297"/>
      <c r="U174" s="294">
        <v>3.7</v>
      </c>
      <c r="V174" s="295">
        <v>4.2</v>
      </c>
      <c r="W174" s="294">
        <v>5.7</v>
      </c>
      <c r="X174" s="294">
        <v>50</v>
      </c>
      <c r="Y174" s="294">
        <f t="shared" si="28"/>
        <v>125</v>
      </c>
      <c r="Z174" s="294">
        <v>700</v>
      </c>
      <c r="AA174" s="297"/>
    </row>
    <row r="175" spans="1:27" ht="15" customHeight="1">
      <c r="A175" s="274"/>
      <c r="B175" s="169" t="s">
        <v>292</v>
      </c>
      <c r="C175" s="165" t="s">
        <v>184</v>
      </c>
      <c r="D175" s="170">
        <v>56695</v>
      </c>
      <c r="E175" s="248">
        <v>56587</v>
      </c>
      <c r="F175" s="56">
        <f>IF((D175&gt;E175),(D175-E175),(0))/1</f>
        <v>108</v>
      </c>
      <c r="G175" s="57">
        <f>IF((F175&gt;100),(100*U175), (F175*U175))</f>
        <v>370</v>
      </c>
      <c r="H175" s="58">
        <f t="shared" si="33"/>
        <v>8</v>
      </c>
      <c r="I175" s="59">
        <f>IF((H175&gt;100),(100*V175),(H175*V175))</f>
        <v>33.6</v>
      </c>
      <c r="J175" s="60">
        <f t="shared" si="34"/>
        <v>0</v>
      </c>
      <c r="K175" s="57">
        <f>IF((J175&gt;0),(J175*W175),(0))</f>
        <v>0</v>
      </c>
      <c r="L175" s="57">
        <f>(G175+I175+K175)*1</f>
        <v>403.6</v>
      </c>
      <c r="M175" s="57">
        <f t="shared" si="35"/>
        <v>403.6</v>
      </c>
      <c r="N175" s="61">
        <f>IF((Y175&gt;0),Y175,130)</f>
        <v>125</v>
      </c>
      <c r="O175" s="57">
        <f>IF((F175&gt;0),0,(Y175))</f>
        <v>0</v>
      </c>
      <c r="P175" s="57">
        <v>0</v>
      </c>
      <c r="Q175" s="57">
        <f>IF((M175&gt;0),(M175+N175+P175),(Y175)+(P175))</f>
        <v>528.6</v>
      </c>
      <c r="R175" s="62" t="s">
        <v>59</v>
      </c>
      <c r="S175" s="4"/>
      <c r="T175" s="297"/>
      <c r="U175" s="294">
        <v>3.7</v>
      </c>
      <c r="V175" s="295">
        <v>4.2</v>
      </c>
      <c r="W175" s="294">
        <v>5.7</v>
      </c>
      <c r="X175" s="294">
        <v>50</v>
      </c>
      <c r="Y175" s="294">
        <f t="shared" si="28"/>
        <v>125</v>
      </c>
      <c r="Z175" s="294">
        <v>700</v>
      </c>
      <c r="AA175" s="297"/>
    </row>
    <row r="176" spans="1:27">
      <c r="A176" s="274"/>
      <c r="B176" s="100" t="s">
        <v>185</v>
      </c>
      <c r="C176" s="101" t="s">
        <v>186</v>
      </c>
      <c r="D176" s="101">
        <v>34042</v>
      </c>
      <c r="E176" s="248">
        <v>33853</v>
      </c>
      <c r="F176" s="56">
        <f t="shared" si="37"/>
        <v>189</v>
      </c>
      <c r="G176" s="57">
        <f>IF((F176&gt;100),(100*U176), (F176*U176))</f>
        <v>370</v>
      </c>
      <c r="H176" s="58">
        <f t="shared" si="33"/>
        <v>89</v>
      </c>
      <c r="I176" s="59">
        <f>IF((H176&gt;100),(100*V176),(H176*V176))</f>
        <v>373.8</v>
      </c>
      <c r="J176" s="60">
        <f t="shared" si="34"/>
        <v>0</v>
      </c>
      <c r="K176" s="57">
        <f>IF((J176&gt;0),(J176*W176),(0))</f>
        <v>0</v>
      </c>
      <c r="L176" s="57">
        <f t="shared" si="38"/>
        <v>743.8</v>
      </c>
      <c r="M176" s="57">
        <f t="shared" si="35"/>
        <v>743.8</v>
      </c>
      <c r="N176" s="61">
        <f>IF((Y176&gt;0),Y176,130)</f>
        <v>125</v>
      </c>
      <c r="O176" s="57">
        <f>IF((F176&gt;0),0,(Y176))</f>
        <v>0</v>
      </c>
      <c r="P176" s="57">
        <v>0</v>
      </c>
      <c r="Q176" s="57">
        <f>IF((M176&gt;0),(M176+N176+P176),(Y176)+(P176))</f>
        <v>868.8</v>
      </c>
      <c r="R176" s="62" t="s">
        <v>59</v>
      </c>
      <c r="S176" s="4"/>
      <c r="T176" s="297"/>
      <c r="U176" s="294">
        <v>3.7</v>
      </c>
      <c r="V176" s="295">
        <v>4.2</v>
      </c>
      <c r="W176" s="294">
        <v>5.7</v>
      </c>
      <c r="X176" s="294">
        <v>50</v>
      </c>
      <c r="Y176" s="294">
        <f t="shared" si="28"/>
        <v>125</v>
      </c>
      <c r="Z176" s="294">
        <v>700</v>
      </c>
      <c r="AA176" s="297"/>
    </row>
    <row r="177" spans="1:27">
      <c r="A177" s="274"/>
      <c r="B177" s="100" t="s">
        <v>187</v>
      </c>
      <c r="C177" s="101" t="s">
        <v>188</v>
      </c>
      <c r="D177" s="101">
        <v>34337</v>
      </c>
      <c r="E177" s="248">
        <v>34337</v>
      </c>
      <c r="F177" s="56">
        <f>IF((D177&gt;E177),(D177-E177),(0))/1</f>
        <v>0</v>
      </c>
      <c r="G177" s="57">
        <f>IF((F177&gt;100),(100*U177), (F177*U177))</f>
        <v>0</v>
      </c>
      <c r="H177" s="58">
        <f t="shared" si="33"/>
        <v>0</v>
      </c>
      <c r="I177" s="59">
        <f>IF((H177&gt;100),(100*V177),(H177*V177))</f>
        <v>0</v>
      </c>
      <c r="J177" s="60">
        <f t="shared" si="34"/>
        <v>0</v>
      </c>
      <c r="K177" s="57">
        <f>IF((J177&gt;0),(J177*W177),(0))</f>
        <v>0</v>
      </c>
      <c r="L177" s="57">
        <f>(G177+I177+K177)*1</f>
        <v>0</v>
      </c>
      <c r="M177" s="57">
        <f t="shared" si="35"/>
        <v>0</v>
      </c>
      <c r="N177" s="61">
        <f>IF((Y177&gt;0),Y177,130)</f>
        <v>125</v>
      </c>
      <c r="O177" s="57">
        <f>IF((F177&gt;0),0,(Y177))</f>
        <v>125</v>
      </c>
      <c r="P177" s="57">
        <v>0</v>
      </c>
      <c r="Q177" s="57">
        <f>IF((M177&gt;0),(M177+N177+P177),(Y177)+(P177))</f>
        <v>125</v>
      </c>
      <c r="R177" s="62" t="s">
        <v>59</v>
      </c>
      <c r="S177" s="4"/>
      <c r="T177" s="297"/>
      <c r="U177" s="294">
        <v>3.7</v>
      </c>
      <c r="V177" s="295">
        <v>4.2</v>
      </c>
      <c r="W177" s="294">
        <v>5.7</v>
      </c>
      <c r="X177" s="294">
        <v>50</v>
      </c>
      <c r="Y177" s="294">
        <f t="shared" si="28"/>
        <v>125</v>
      </c>
      <c r="Z177" s="294">
        <v>700</v>
      </c>
      <c r="AA177" s="297"/>
    </row>
    <row r="178" spans="1:27">
      <c r="A178" s="274"/>
      <c r="B178" s="100" t="s">
        <v>189</v>
      </c>
      <c r="C178" s="101" t="s">
        <v>190</v>
      </c>
      <c r="D178" s="101">
        <v>77778</v>
      </c>
      <c r="E178" s="248">
        <v>77480</v>
      </c>
      <c r="F178" s="56">
        <f>IF((D178&gt;E178),(D178-E178),(0))/1</f>
        <v>298</v>
      </c>
      <c r="G178" s="57">
        <f>IF((F178&gt;100),(100*U178), (F178*U178))</f>
        <v>370</v>
      </c>
      <c r="H178" s="58">
        <f t="shared" si="33"/>
        <v>198</v>
      </c>
      <c r="I178" s="59">
        <f>IF((H178&gt;100),(100*V178),(H178*V178))</f>
        <v>420</v>
      </c>
      <c r="J178" s="60">
        <f t="shared" si="34"/>
        <v>98</v>
      </c>
      <c r="K178" s="57">
        <f>IF((J178&gt;0),(J178*W178),(0))</f>
        <v>558.6</v>
      </c>
      <c r="L178" s="57">
        <f>(G178+I178+K178)*1</f>
        <v>1348.6</v>
      </c>
      <c r="M178" s="57">
        <f t="shared" si="35"/>
        <v>1348.6</v>
      </c>
      <c r="N178" s="61">
        <f>IF((Y178&gt;0),Y178,130)</f>
        <v>125</v>
      </c>
      <c r="O178" s="57">
        <f>IF((F178&gt;0),0,(Y178))</f>
        <v>0</v>
      </c>
      <c r="P178" s="57">
        <v>0</v>
      </c>
      <c r="Q178" s="57">
        <f>IF((M178&gt;0),(M178+N178+P178),(Y178)+(P178))</f>
        <v>1473.6</v>
      </c>
      <c r="R178" s="62" t="s">
        <v>59</v>
      </c>
      <c r="S178" s="4"/>
      <c r="T178" s="297"/>
      <c r="U178" s="294">
        <v>3.7</v>
      </c>
      <c r="V178" s="295">
        <v>4.2</v>
      </c>
      <c r="W178" s="294">
        <v>5.7</v>
      </c>
      <c r="X178" s="294">
        <v>50</v>
      </c>
      <c r="Y178" s="294">
        <f t="shared" si="28"/>
        <v>125</v>
      </c>
      <c r="Z178" s="294">
        <v>700</v>
      </c>
      <c r="AA178" s="297"/>
    </row>
    <row r="179" spans="1:27">
      <c r="A179" s="274"/>
      <c r="B179" s="100" t="s">
        <v>120</v>
      </c>
      <c r="C179" s="101" t="s">
        <v>192</v>
      </c>
      <c r="D179" s="102"/>
      <c r="E179" s="102"/>
      <c r="F179" s="64">
        <f>IF((D179&gt;E179),(D179-E179),(0))/1</f>
        <v>0</v>
      </c>
      <c r="G179" s="65">
        <f>IF((F179&gt;100),(100*U179), (F179*U179))</f>
        <v>0</v>
      </c>
      <c r="H179" s="66">
        <f t="shared" si="33"/>
        <v>0</v>
      </c>
      <c r="I179" s="67">
        <f>IF((H179&gt;100),(100*V179),(H179*V179))</f>
        <v>0</v>
      </c>
      <c r="J179" s="68">
        <f t="shared" si="34"/>
        <v>0</v>
      </c>
      <c r="K179" s="65">
        <f>IF((J179&gt;0),(J179*W179),(0))</f>
        <v>0</v>
      </c>
      <c r="L179" s="65">
        <f>(G179+I179+K179)*1</f>
        <v>0</v>
      </c>
      <c r="M179" s="65">
        <f t="shared" si="35"/>
        <v>0</v>
      </c>
      <c r="N179" s="69">
        <f>IF((Y179&gt;0),Y179,130)</f>
        <v>125</v>
      </c>
      <c r="O179" s="65">
        <f>IF((F179&gt;0),0,(Y179))</f>
        <v>125</v>
      </c>
      <c r="P179" s="65">
        <v>0</v>
      </c>
      <c r="Q179" s="65">
        <f>IF((M179&gt;0),(M179+N179+P179),(Y179)+(P179))</f>
        <v>125</v>
      </c>
      <c r="R179" s="62" t="s">
        <v>59</v>
      </c>
      <c r="S179" s="4"/>
      <c r="T179" s="297"/>
      <c r="U179" s="294">
        <v>3.7</v>
      </c>
      <c r="V179" s="295">
        <v>4.2</v>
      </c>
      <c r="W179" s="294">
        <v>5.7</v>
      </c>
      <c r="X179" s="294">
        <v>50</v>
      </c>
      <c r="Y179" s="294">
        <f t="shared" si="28"/>
        <v>125</v>
      </c>
      <c r="Z179" s="294">
        <v>700</v>
      </c>
      <c r="AA179" s="297"/>
    </row>
    <row r="180" spans="1:27">
      <c r="A180" s="274"/>
      <c r="B180" s="100" t="s">
        <v>193</v>
      </c>
      <c r="C180" s="101" t="s">
        <v>194</v>
      </c>
      <c r="D180" s="101">
        <v>16775</v>
      </c>
      <c r="E180" s="248">
        <v>16540</v>
      </c>
      <c r="F180" s="56">
        <f>IF((D180&gt;E180),(D180-E180),(0))/1</f>
        <v>235</v>
      </c>
      <c r="G180" s="57">
        <f>IF((F180&gt;100),(100*U180), (F180*U180))</f>
        <v>370</v>
      </c>
      <c r="H180" s="58">
        <f t="shared" si="33"/>
        <v>135</v>
      </c>
      <c r="I180" s="59">
        <f>IF((H180&gt;100),(100*V180),(H180*V180))</f>
        <v>420</v>
      </c>
      <c r="J180" s="60">
        <f t="shared" si="34"/>
        <v>35</v>
      </c>
      <c r="K180" s="57">
        <f>IF((J180&gt;0),(J180*W180),(0))</f>
        <v>199.5</v>
      </c>
      <c r="L180" s="57">
        <f>(G180+I180+K180)*1</f>
        <v>989.5</v>
      </c>
      <c r="M180" s="57">
        <f t="shared" si="35"/>
        <v>989.5</v>
      </c>
      <c r="N180" s="61">
        <f>IF((Y180&gt;0),Y180,130)</f>
        <v>125</v>
      </c>
      <c r="O180" s="57">
        <f>IF((F180&gt;0),0,(Y180))</f>
        <v>0</v>
      </c>
      <c r="P180" s="57">
        <v>0</v>
      </c>
      <c r="Q180" s="57">
        <f>IF((M180&gt;0),(M180+N180+P180),(Y180)+(P180))</f>
        <v>1114.5</v>
      </c>
      <c r="R180" s="62" t="s">
        <v>59</v>
      </c>
      <c r="S180" s="4"/>
      <c r="T180" s="297"/>
      <c r="U180" s="294">
        <v>3.7</v>
      </c>
      <c r="V180" s="295">
        <v>4.2</v>
      </c>
      <c r="W180" s="294">
        <v>5.7</v>
      </c>
      <c r="X180" s="294">
        <v>50</v>
      </c>
      <c r="Y180" s="294">
        <f t="shared" si="28"/>
        <v>125</v>
      </c>
      <c r="Z180" s="294">
        <v>700</v>
      </c>
      <c r="AA180" s="297"/>
    </row>
    <row r="181" spans="1:27">
      <c r="A181" s="274"/>
      <c r="B181" s="100" t="s">
        <v>195</v>
      </c>
      <c r="C181" s="101" t="s">
        <v>196</v>
      </c>
      <c r="D181" s="101">
        <v>62822</v>
      </c>
      <c r="E181" s="248">
        <v>62687</v>
      </c>
      <c r="F181" s="56">
        <f>IF((D181&gt;E181),(D181-E181),(0))/1</f>
        <v>135</v>
      </c>
      <c r="G181" s="57">
        <f>IF((F181&gt;100),(100*U181), (F181*U181))</f>
        <v>370</v>
      </c>
      <c r="H181" s="58">
        <f t="shared" si="33"/>
        <v>35</v>
      </c>
      <c r="I181" s="59">
        <f>IF((H181&gt;100),(100*V181),(H181*V181))</f>
        <v>147</v>
      </c>
      <c r="J181" s="60">
        <f t="shared" si="34"/>
        <v>0</v>
      </c>
      <c r="K181" s="57">
        <f>IF((J181&gt;0),(J181*W181),(0))</f>
        <v>0</v>
      </c>
      <c r="L181" s="57">
        <f>(G181+I181+K181)*1</f>
        <v>517</v>
      </c>
      <c r="M181" s="57">
        <f t="shared" si="35"/>
        <v>517</v>
      </c>
      <c r="N181" s="61">
        <f>IF((Y181&gt;0),Y181,130)</f>
        <v>125</v>
      </c>
      <c r="O181" s="57">
        <f>IF((F181&gt;0),0,(Y181))</f>
        <v>0</v>
      </c>
      <c r="P181" s="57">
        <v>0</v>
      </c>
      <c r="Q181" s="57">
        <f>IF((M181&gt;0),(M181+N181+P181),(Y181)+(P181))</f>
        <v>642</v>
      </c>
      <c r="R181" s="62" t="s">
        <v>59</v>
      </c>
      <c r="S181" s="4"/>
      <c r="T181" s="297"/>
      <c r="U181" s="294">
        <v>3.7</v>
      </c>
      <c r="V181" s="295">
        <v>4.2</v>
      </c>
      <c r="W181" s="294">
        <v>5.7</v>
      </c>
      <c r="X181" s="294">
        <v>50</v>
      </c>
      <c r="Y181" s="294">
        <f t="shared" si="28"/>
        <v>125</v>
      </c>
      <c r="Z181" s="294">
        <v>700</v>
      </c>
      <c r="AA181" s="297"/>
    </row>
    <row r="182" spans="1:27">
      <c r="A182" s="274"/>
      <c r="B182" s="279" t="s">
        <v>120</v>
      </c>
      <c r="C182" s="276" t="s">
        <v>198</v>
      </c>
      <c r="D182" s="204"/>
      <c r="E182" s="204">
        <v>793</v>
      </c>
      <c r="F182" s="198">
        <f>IF((D182&gt;E182),(D182-E182)+(D183-E183)+(D184-E184),(0))/1</f>
        <v>0</v>
      </c>
      <c r="G182" s="199">
        <f>IF((F182&gt;100),(100*U182), (F182*U182))</f>
        <v>0</v>
      </c>
      <c r="H182" s="200">
        <f t="shared" si="33"/>
        <v>0</v>
      </c>
      <c r="I182" s="201">
        <f>IF((H182&gt;100),(100*V182),(H182*V182))</f>
        <v>0</v>
      </c>
      <c r="J182" s="202">
        <f t="shared" si="34"/>
        <v>0</v>
      </c>
      <c r="K182" s="199">
        <f>IF((J182&gt;0),(J182*W182),(0))</f>
        <v>0</v>
      </c>
      <c r="L182" s="199">
        <f t="shared" ref="L182" si="39">(G182+I182+K182)*1</f>
        <v>0</v>
      </c>
      <c r="M182" s="199">
        <f t="shared" si="35"/>
        <v>0</v>
      </c>
      <c r="N182" s="203">
        <f>IF((Y182&gt;0),Y182,130)</f>
        <v>125</v>
      </c>
      <c r="O182" s="199">
        <f>IF((F182&gt;0),0,(Y182))</f>
        <v>125</v>
      </c>
      <c r="P182" s="199">
        <v>0</v>
      </c>
      <c r="Q182" s="199">
        <f>IF((M182&gt;0),(M182+N182+P182),(Y182)+(P182))</f>
        <v>125</v>
      </c>
      <c r="R182" s="88" t="s">
        <v>59</v>
      </c>
      <c r="S182" s="4"/>
      <c r="T182" s="297"/>
      <c r="U182" s="294">
        <v>3.7</v>
      </c>
      <c r="V182" s="295">
        <v>4.2</v>
      </c>
      <c r="W182" s="294">
        <v>5.7</v>
      </c>
      <c r="X182" s="294">
        <v>50</v>
      </c>
      <c r="Y182" s="294">
        <f t="shared" si="28"/>
        <v>125</v>
      </c>
      <c r="Z182" s="294">
        <v>700</v>
      </c>
      <c r="AA182" s="297"/>
    </row>
    <row r="183" spans="1:27">
      <c r="A183" s="274"/>
      <c r="B183" s="280"/>
      <c r="C183" s="277"/>
      <c r="D183" s="205"/>
      <c r="E183" s="205">
        <v>2536</v>
      </c>
      <c r="F183" s="206"/>
      <c r="G183" s="96"/>
      <c r="H183" s="207"/>
      <c r="I183" s="208"/>
      <c r="J183" s="209"/>
      <c r="K183" s="96"/>
      <c r="L183" s="96"/>
      <c r="M183" s="96"/>
      <c r="N183" s="210"/>
      <c r="O183" s="96"/>
      <c r="P183" s="96"/>
      <c r="Q183" s="96"/>
      <c r="R183" s="116"/>
      <c r="S183" s="4"/>
      <c r="T183" s="297"/>
      <c r="U183" s="294">
        <v>3.7</v>
      </c>
      <c r="V183" s="295">
        <v>4.2</v>
      </c>
      <c r="W183" s="294">
        <v>5.7</v>
      </c>
      <c r="X183" s="294">
        <v>50</v>
      </c>
      <c r="Y183" s="294">
        <f t="shared" si="28"/>
        <v>125</v>
      </c>
      <c r="Z183" s="294">
        <v>700</v>
      </c>
      <c r="AA183" s="297"/>
    </row>
    <row r="184" spans="1:27">
      <c r="A184" s="274"/>
      <c r="B184" s="281"/>
      <c r="C184" s="278"/>
      <c r="D184" s="211"/>
      <c r="E184" s="211">
        <v>3092</v>
      </c>
      <c r="F184" s="212"/>
      <c r="G184" s="81"/>
      <c r="H184" s="213"/>
      <c r="I184" s="214"/>
      <c r="J184" s="215"/>
      <c r="K184" s="81"/>
      <c r="L184" s="81"/>
      <c r="M184" s="81"/>
      <c r="N184" s="216"/>
      <c r="O184" s="81"/>
      <c r="P184" s="81"/>
      <c r="Q184" s="81"/>
      <c r="R184" s="109"/>
      <c r="S184" s="4"/>
      <c r="T184" s="297"/>
      <c r="U184" s="294">
        <v>3.7</v>
      </c>
      <c r="V184" s="295">
        <v>4.2</v>
      </c>
      <c r="W184" s="294">
        <v>5.7</v>
      </c>
      <c r="X184" s="294">
        <v>50</v>
      </c>
      <c r="Y184" s="294">
        <f t="shared" si="28"/>
        <v>125</v>
      </c>
      <c r="Z184" s="294">
        <v>700</v>
      </c>
      <c r="AA184" s="297"/>
    </row>
    <row r="185" spans="1:27">
      <c r="A185" s="274"/>
      <c r="B185" s="279" t="s">
        <v>120</v>
      </c>
      <c r="C185" s="276" t="s">
        <v>199</v>
      </c>
      <c r="D185" s="204">
        <v>3756</v>
      </c>
      <c r="E185" s="204">
        <v>3730</v>
      </c>
      <c r="F185" s="198">
        <f>IF((D185&gt;E185),(D185-E185)+(D186-E186)+(D187-E187),(0))/1</f>
        <v>64</v>
      </c>
      <c r="G185" s="83">
        <f>IF((F185&gt;100),(100*U185), (F185*U185))</f>
        <v>236.8</v>
      </c>
      <c r="H185" s="84">
        <f t="shared" si="33"/>
        <v>0</v>
      </c>
      <c r="I185" s="85">
        <f>IF((H185&gt;100),(100*V185),(H185*V185))</f>
        <v>0</v>
      </c>
      <c r="J185" s="86">
        <f t="shared" si="34"/>
        <v>0</v>
      </c>
      <c r="K185" s="83">
        <f>IF((J185&gt;0),(J185*W185),(0))</f>
        <v>0</v>
      </c>
      <c r="L185" s="199">
        <f>(G185+I185+K185)*1</f>
        <v>236.8</v>
      </c>
      <c r="M185" s="199">
        <f t="shared" si="35"/>
        <v>236.8</v>
      </c>
      <c r="N185" s="203">
        <f>IF((Y185&gt;0),Y185,130)</f>
        <v>125</v>
      </c>
      <c r="O185" s="199">
        <f>IF((F185&gt;0),0,(Y185))</f>
        <v>0</v>
      </c>
      <c r="P185" s="199">
        <v>0</v>
      </c>
      <c r="Q185" s="199">
        <f>IF((M185&gt;0),(M185+N185+P185),(Y185)+(P185))</f>
        <v>361.8</v>
      </c>
      <c r="R185" s="88" t="s">
        <v>59</v>
      </c>
      <c r="S185" s="4"/>
      <c r="T185" s="297"/>
      <c r="U185" s="294">
        <v>3.7</v>
      </c>
      <c r="V185" s="295">
        <v>4.2</v>
      </c>
      <c r="W185" s="294">
        <v>5.7</v>
      </c>
      <c r="X185" s="294">
        <v>50</v>
      </c>
      <c r="Y185" s="294">
        <f t="shared" si="28"/>
        <v>125</v>
      </c>
      <c r="Z185" s="294">
        <v>700</v>
      </c>
      <c r="AA185" s="297"/>
    </row>
    <row r="186" spans="1:27">
      <c r="A186" s="274"/>
      <c r="B186" s="280"/>
      <c r="C186" s="277"/>
      <c r="D186" s="205">
        <v>8525</v>
      </c>
      <c r="E186" s="205">
        <v>8520</v>
      </c>
      <c r="F186" s="206"/>
      <c r="G186" s="112"/>
      <c r="H186" s="113"/>
      <c r="I186" s="114"/>
      <c r="J186" s="115"/>
      <c r="K186" s="112"/>
      <c r="L186" s="112"/>
      <c r="M186" s="112"/>
      <c r="N186" s="125"/>
      <c r="O186" s="112"/>
      <c r="P186" s="112"/>
      <c r="Q186" s="96">
        <f>IF((M186&gt;0),(M186+N186+P186),(Y186)+(P186))</f>
        <v>125</v>
      </c>
      <c r="R186" s="116"/>
      <c r="S186" s="4"/>
      <c r="T186" s="297"/>
      <c r="U186" s="294">
        <v>3.7</v>
      </c>
      <c r="V186" s="295">
        <v>4.2</v>
      </c>
      <c r="W186" s="294">
        <v>5.7</v>
      </c>
      <c r="X186" s="294">
        <v>50</v>
      </c>
      <c r="Y186" s="294">
        <f t="shared" si="28"/>
        <v>125</v>
      </c>
      <c r="Z186" s="294">
        <v>700</v>
      </c>
      <c r="AA186" s="297"/>
    </row>
    <row r="187" spans="1:27">
      <c r="A187" s="274"/>
      <c r="B187" s="281"/>
      <c r="C187" s="278"/>
      <c r="D187" s="211">
        <v>3902</v>
      </c>
      <c r="E187" s="211">
        <v>3869</v>
      </c>
      <c r="F187" s="212"/>
      <c r="G187" s="105"/>
      <c r="H187" s="106"/>
      <c r="I187" s="107"/>
      <c r="J187" s="108"/>
      <c r="K187" s="105"/>
      <c r="L187" s="105"/>
      <c r="M187" s="105"/>
      <c r="N187" s="120"/>
      <c r="O187" s="105"/>
      <c r="P187" s="105"/>
      <c r="Q187" s="81">
        <f>IF((M187&gt;0),(M187+N187+P187),(Y187)+(P187))</f>
        <v>125</v>
      </c>
      <c r="R187" s="109"/>
      <c r="S187" s="4"/>
      <c r="T187" s="297"/>
      <c r="U187" s="294">
        <v>3.7</v>
      </c>
      <c r="V187" s="295">
        <v>4.2</v>
      </c>
      <c r="W187" s="294">
        <v>5.7</v>
      </c>
      <c r="X187" s="294">
        <v>50</v>
      </c>
      <c r="Y187" s="294">
        <f t="shared" si="28"/>
        <v>125</v>
      </c>
      <c r="Z187" s="294">
        <v>700</v>
      </c>
      <c r="AA187" s="297"/>
    </row>
    <row r="188" spans="1:27">
      <c r="A188" s="274"/>
      <c r="B188" s="100" t="s">
        <v>200</v>
      </c>
      <c r="C188" s="101" t="s">
        <v>201</v>
      </c>
      <c r="D188" s="160">
        <v>34132</v>
      </c>
      <c r="E188" s="248">
        <v>34132</v>
      </c>
      <c r="F188" s="56">
        <f>IF((D188&gt;E188),(D188-E188),(0))/1</f>
        <v>0</v>
      </c>
      <c r="G188" s="57">
        <f>IF((F188&gt;100),(100*U188), (F188*U188))</f>
        <v>0</v>
      </c>
      <c r="H188" s="58">
        <f t="shared" si="33"/>
        <v>0</v>
      </c>
      <c r="I188" s="59">
        <f>IF((H188&gt;100),(100*V188),(H188*V188))</f>
        <v>0</v>
      </c>
      <c r="J188" s="60">
        <f t="shared" si="34"/>
        <v>0</v>
      </c>
      <c r="K188" s="57">
        <f>IF((J188&gt;0),(J188*W188),(0))</f>
        <v>0</v>
      </c>
      <c r="L188" s="57">
        <f>(G188+I188+K188)*1</f>
        <v>0</v>
      </c>
      <c r="M188" s="57">
        <f t="shared" si="35"/>
        <v>0</v>
      </c>
      <c r="N188" s="61">
        <f>IF((Y188&gt;0),Y188,130)</f>
        <v>125</v>
      </c>
      <c r="O188" s="57">
        <f>IF((F188&gt;0),0,(Y188))</f>
        <v>125</v>
      </c>
      <c r="P188" s="57">
        <v>0</v>
      </c>
      <c r="Q188" s="57">
        <f>IF((M188&gt;0),(M188+N188+P188),(Y188)+(P188))</f>
        <v>125</v>
      </c>
      <c r="R188" s="62" t="s">
        <v>59</v>
      </c>
      <c r="S188" s="4"/>
      <c r="T188" s="297"/>
      <c r="U188" s="294">
        <v>3.7</v>
      </c>
      <c r="V188" s="295">
        <v>4.2</v>
      </c>
      <c r="W188" s="294">
        <v>5.7</v>
      </c>
      <c r="X188" s="294">
        <v>50</v>
      </c>
      <c r="Y188" s="294">
        <f t="shared" si="28"/>
        <v>125</v>
      </c>
      <c r="Z188" s="294">
        <v>700</v>
      </c>
      <c r="AA188" s="297"/>
    </row>
    <row r="189" spans="1:27">
      <c r="A189" s="274"/>
      <c r="B189" s="100" t="s">
        <v>202</v>
      </c>
      <c r="C189" s="101" t="s">
        <v>203</v>
      </c>
      <c r="D189" s="160">
        <v>21191</v>
      </c>
      <c r="E189" s="248">
        <v>21191</v>
      </c>
      <c r="F189" s="56">
        <f>IF((D189&gt;E189),(D189-E189),(0))/1</f>
        <v>0</v>
      </c>
      <c r="G189" s="57">
        <f>IF((F189&gt;100),(100*U189), (F189*U189))</f>
        <v>0</v>
      </c>
      <c r="H189" s="58">
        <f t="shared" si="33"/>
        <v>0</v>
      </c>
      <c r="I189" s="59">
        <f>IF((H189&gt;100),(100*V189),(H189*V189))</f>
        <v>0</v>
      </c>
      <c r="J189" s="60">
        <f t="shared" si="34"/>
        <v>0</v>
      </c>
      <c r="K189" s="57">
        <f>IF((J189&gt;0),(J189*W189),(0))</f>
        <v>0</v>
      </c>
      <c r="L189" s="57">
        <f>(G189+I189+K189)*1</f>
        <v>0</v>
      </c>
      <c r="M189" s="57">
        <f t="shared" si="35"/>
        <v>0</v>
      </c>
      <c r="N189" s="61">
        <f>IF((Y189&gt;0),Y189,130)</f>
        <v>125</v>
      </c>
      <c r="O189" s="57">
        <f>IF((F189&gt;0),0,(Y189))</f>
        <v>125</v>
      </c>
      <c r="P189" s="57">
        <v>0</v>
      </c>
      <c r="Q189" s="57">
        <f>IF((M189&gt;0),(M189+N189+P189),(Y189)+(P189))</f>
        <v>125</v>
      </c>
      <c r="R189" s="62" t="s">
        <v>59</v>
      </c>
      <c r="S189" s="4"/>
      <c r="T189" s="297"/>
      <c r="U189" s="294">
        <v>3.7</v>
      </c>
      <c r="V189" s="295">
        <v>4.2</v>
      </c>
      <c r="W189" s="294">
        <v>5.7</v>
      </c>
      <c r="X189" s="294">
        <v>50</v>
      </c>
      <c r="Y189" s="294">
        <f t="shared" si="28"/>
        <v>125</v>
      </c>
      <c r="Z189" s="294">
        <v>700</v>
      </c>
      <c r="AA189" s="297"/>
    </row>
    <row r="190" spans="1:27">
      <c r="A190" s="274"/>
      <c r="B190" s="100" t="s">
        <v>120</v>
      </c>
      <c r="C190" s="101" t="s">
        <v>204</v>
      </c>
      <c r="D190" s="102"/>
      <c r="E190" s="102"/>
      <c r="F190" s="64">
        <f>IF((D190&gt;E190),(D190-E190),(0))/1</f>
        <v>0</v>
      </c>
      <c r="G190" s="65">
        <f>IF((F190&gt;100),(100*U190), (F190*U190))</f>
        <v>0</v>
      </c>
      <c r="H190" s="66">
        <f t="shared" si="33"/>
        <v>0</v>
      </c>
      <c r="I190" s="67">
        <f>IF((H190&gt;100),(100*V190),(H190*V190))</f>
        <v>0</v>
      </c>
      <c r="J190" s="68">
        <f t="shared" si="34"/>
        <v>0</v>
      </c>
      <c r="K190" s="65">
        <f>IF((J190&gt;0),(J190*W190),(0))</f>
        <v>0</v>
      </c>
      <c r="L190" s="65">
        <f>(G190+I190+K190)*1</f>
        <v>0</v>
      </c>
      <c r="M190" s="65">
        <f t="shared" si="35"/>
        <v>0</v>
      </c>
      <c r="N190" s="69">
        <f>IF((Y190&gt;0),Y190,130)</f>
        <v>125</v>
      </c>
      <c r="O190" s="65">
        <f>IF((F190&gt;0),0,(Y190))</f>
        <v>125</v>
      </c>
      <c r="P190" s="65">
        <v>0</v>
      </c>
      <c r="Q190" s="65">
        <f>IF((M190&gt;0),(M190+N190+P190),(Y190)+(P190))</f>
        <v>125</v>
      </c>
      <c r="R190" s="62" t="s">
        <v>59</v>
      </c>
      <c r="S190" s="4"/>
      <c r="T190" s="297"/>
      <c r="U190" s="294">
        <v>3.7</v>
      </c>
      <c r="V190" s="295">
        <v>4.2</v>
      </c>
      <c r="W190" s="294">
        <v>5.7</v>
      </c>
      <c r="X190" s="294">
        <v>50</v>
      </c>
      <c r="Y190" s="294">
        <f t="shared" si="28"/>
        <v>125</v>
      </c>
      <c r="Z190" s="294">
        <v>700</v>
      </c>
      <c r="AA190" s="297"/>
    </row>
    <row r="191" spans="1:27">
      <c r="A191" s="274"/>
      <c r="B191" s="100" t="s">
        <v>205</v>
      </c>
      <c r="C191" s="101" t="s">
        <v>206</v>
      </c>
      <c r="D191" s="160">
        <v>52591</v>
      </c>
      <c r="E191" s="248">
        <v>52490</v>
      </c>
      <c r="F191" s="56">
        <f>IF((D191&gt;E191),(D191-E191),(0))/1</f>
        <v>101</v>
      </c>
      <c r="G191" s="57">
        <f>IF((F191&gt;100),(100*U191), (F191*U191))</f>
        <v>370</v>
      </c>
      <c r="H191" s="58">
        <f t="shared" si="33"/>
        <v>1</v>
      </c>
      <c r="I191" s="59">
        <f>IF((H191&gt;100),(100*V191),(H191*V191))</f>
        <v>4.2</v>
      </c>
      <c r="J191" s="60">
        <f t="shared" si="34"/>
        <v>0</v>
      </c>
      <c r="K191" s="57">
        <f>IF((J191&gt;0),(J191*W191),(0))</f>
        <v>0</v>
      </c>
      <c r="L191" s="57">
        <f>(G191+I191+K191)*1</f>
        <v>374.2</v>
      </c>
      <c r="M191" s="57">
        <f t="shared" si="35"/>
        <v>374.2</v>
      </c>
      <c r="N191" s="61">
        <f>IF((Y191&gt;0),Y191,130)</f>
        <v>125</v>
      </c>
      <c r="O191" s="57">
        <f>IF((F191&gt;0),0,(Y191))</f>
        <v>0</v>
      </c>
      <c r="P191" s="57">
        <v>0</v>
      </c>
      <c r="Q191" s="57">
        <f>IF((M191&gt;0),(M191+N191+P191),(Y191)+(P191))</f>
        <v>499.2</v>
      </c>
      <c r="R191" s="62" t="s">
        <v>59</v>
      </c>
      <c r="S191" s="4"/>
      <c r="T191" s="297"/>
      <c r="U191" s="294">
        <v>3.7</v>
      </c>
      <c r="V191" s="295">
        <v>4.2</v>
      </c>
      <c r="W191" s="294">
        <v>5.7</v>
      </c>
      <c r="X191" s="294">
        <v>50</v>
      </c>
      <c r="Y191" s="294">
        <f t="shared" si="28"/>
        <v>125</v>
      </c>
      <c r="Z191" s="294">
        <v>700</v>
      </c>
      <c r="AA191" s="297"/>
    </row>
    <row r="192" spans="1:27">
      <c r="A192" s="274"/>
      <c r="B192" s="100" t="s">
        <v>207</v>
      </c>
      <c r="C192" s="101" t="s">
        <v>208</v>
      </c>
      <c r="D192" s="160">
        <v>19421</v>
      </c>
      <c r="E192" s="248">
        <v>19094</v>
      </c>
      <c r="F192" s="56">
        <f>IF((D192&gt;E192),(D192-E192),(0))/1</f>
        <v>327</v>
      </c>
      <c r="G192" s="57">
        <f>IF((F192&gt;100),(100*U192), (F192*U192))</f>
        <v>370</v>
      </c>
      <c r="H192" s="58">
        <f t="shared" si="33"/>
        <v>227</v>
      </c>
      <c r="I192" s="59">
        <f>IF((H192&gt;100),(100*V192),(H192*V192))</f>
        <v>420</v>
      </c>
      <c r="J192" s="60">
        <f t="shared" si="34"/>
        <v>127</v>
      </c>
      <c r="K192" s="57">
        <f>IF((J192&gt;0),(J192*W192),(0))</f>
        <v>723.9</v>
      </c>
      <c r="L192" s="57">
        <f t="shared" ref="L192:L193" si="40">(G192+I192+K192)*1</f>
        <v>1513.9</v>
      </c>
      <c r="M192" s="57">
        <f t="shared" si="35"/>
        <v>1513.9</v>
      </c>
      <c r="N192" s="61">
        <f>IF((Y192&gt;0),Y192,130)</f>
        <v>125</v>
      </c>
      <c r="O192" s="57">
        <f>IF((F192&gt;0),0,(Y192))</f>
        <v>0</v>
      </c>
      <c r="P192" s="57">
        <v>0</v>
      </c>
      <c r="Q192" s="57">
        <f>IF((M192&gt;0),(M192+N192+P192),(Y192)+(P192))</f>
        <v>1638.9</v>
      </c>
      <c r="R192" s="62" t="s">
        <v>59</v>
      </c>
      <c r="S192" s="4"/>
      <c r="T192" s="297"/>
      <c r="U192" s="294">
        <v>3.7</v>
      </c>
      <c r="V192" s="295">
        <v>4.2</v>
      </c>
      <c r="W192" s="294">
        <v>5.7</v>
      </c>
      <c r="X192" s="294">
        <v>50</v>
      </c>
      <c r="Y192" s="294">
        <f t="shared" si="28"/>
        <v>125</v>
      </c>
      <c r="Z192" s="294">
        <v>700</v>
      </c>
      <c r="AA192" s="297"/>
    </row>
    <row r="193" spans="1:27">
      <c r="A193" s="274"/>
      <c r="B193" s="279" t="s">
        <v>209</v>
      </c>
      <c r="C193" s="276" t="s">
        <v>210</v>
      </c>
      <c r="D193" s="110">
        <v>8001</v>
      </c>
      <c r="E193" s="249">
        <v>7925</v>
      </c>
      <c r="F193" s="82">
        <f>IF((D193&gt;E193),(D193-E193)+(D194-E194)+(D195-E195),(0))/1</f>
        <v>210</v>
      </c>
      <c r="G193" s="83">
        <f>IF((F193&gt;100),(100*U193), (F193*U193))</f>
        <v>370</v>
      </c>
      <c r="H193" s="219">
        <f t="shared" si="33"/>
        <v>110</v>
      </c>
      <c r="I193" s="220">
        <f>IF((H193&gt;100),(100*V193),(H193*V193))</f>
        <v>420</v>
      </c>
      <c r="J193" s="221">
        <f t="shared" si="34"/>
        <v>10</v>
      </c>
      <c r="K193" s="222">
        <f>IF((J193&gt;0),(J193*W193),(0))</f>
        <v>57</v>
      </c>
      <c r="L193" s="83">
        <f t="shared" si="40"/>
        <v>847</v>
      </c>
      <c r="M193" s="83">
        <f t="shared" si="35"/>
        <v>847</v>
      </c>
      <c r="N193" s="87">
        <f>IF((Y193&gt;0),Y193,130)</f>
        <v>125</v>
      </c>
      <c r="O193" s="83">
        <f>IF((F193&gt;0),0,(Y193))</f>
        <v>0</v>
      </c>
      <c r="P193" s="83">
        <v>0</v>
      </c>
      <c r="Q193" s="218">
        <f>IF((M193&gt;0),(M193+N193+P193),(Y193)+(P193))</f>
        <v>972</v>
      </c>
      <c r="R193" s="88" t="s">
        <v>59</v>
      </c>
      <c r="S193" s="4"/>
      <c r="T193" s="297"/>
      <c r="U193" s="294">
        <v>3.7</v>
      </c>
      <c r="V193" s="295">
        <v>4.2</v>
      </c>
      <c r="W193" s="294">
        <v>5.7</v>
      </c>
      <c r="X193" s="294">
        <v>50</v>
      </c>
      <c r="Y193" s="294">
        <f t="shared" si="28"/>
        <v>125</v>
      </c>
      <c r="Z193" s="294">
        <v>700</v>
      </c>
      <c r="AA193" s="297"/>
    </row>
    <row r="194" spans="1:27">
      <c r="A194" s="274"/>
      <c r="B194" s="280"/>
      <c r="C194" s="277"/>
      <c r="D194" s="111">
        <v>4203</v>
      </c>
      <c r="E194" s="250">
        <v>4194</v>
      </c>
      <c r="F194" s="89"/>
      <c r="G194" s="112"/>
      <c r="H194" s="14"/>
      <c r="I194" s="15"/>
      <c r="J194" s="16"/>
      <c r="K194" s="10"/>
      <c r="L194" s="112"/>
      <c r="M194" s="112"/>
      <c r="N194" s="125"/>
      <c r="O194" s="112"/>
      <c r="P194" s="112"/>
      <c r="Q194" s="217"/>
      <c r="R194" s="116"/>
      <c r="S194" s="4"/>
      <c r="T194" s="297"/>
      <c r="U194" s="294">
        <v>3.7</v>
      </c>
      <c r="V194" s="295">
        <v>4.2</v>
      </c>
      <c r="W194" s="294">
        <v>5.7</v>
      </c>
      <c r="X194" s="294">
        <v>50</v>
      </c>
      <c r="Y194" s="294">
        <f t="shared" si="28"/>
        <v>125</v>
      </c>
      <c r="Z194" s="294">
        <v>700</v>
      </c>
      <c r="AA194" s="297"/>
    </row>
    <row r="195" spans="1:27">
      <c r="A195" s="274"/>
      <c r="B195" s="281"/>
      <c r="C195" s="278"/>
      <c r="D195" s="104">
        <v>2524</v>
      </c>
      <c r="E195" s="251">
        <v>2399</v>
      </c>
      <c r="F195" s="74"/>
      <c r="G195" s="112"/>
      <c r="H195" s="223"/>
      <c r="I195" s="224"/>
      <c r="J195" s="225"/>
      <c r="K195" s="226"/>
      <c r="L195" s="105"/>
      <c r="M195" s="105"/>
      <c r="N195" s="120"/>
      <c r="O195" s="105"/>
      <c r="P195" s="105"/>
      <c r="Q195" s="217"/>
      <c r="R195" s="109"/>
      <c r="S195" s="4"/>
      <c r="T195" s="297"/>
      <c r="U195" s="294">
        <v>3.7</v>
      </c>
      <c r="V195" s="295">
        <v>4.2</v>
      </c>
      <c r="W195" s="294">
        <v>5.7</v>
      </c>
      <c r="X195" s="294">
        <v>50</v>
      </c>
      <c r="Y195" s="294">
        <f t="shared" si="28"/>
        <v>125</v>
      </c>
      <c r="Z195" s="294">
        <v>700</v>
      </c>
      <c r="AA195" s="297"/>
    </row>
    <row r="196" spans="1:27">
      <c r="A196" s="274"/>
      <c r="B196" s="264" t="s">
        <v>294</v>
      </c>
      <c r="C196" s="267" t="s">
        <v>211</v>
      </c>
      <c r="D196" s="232">
        <v>9265</v>
      </c>
      <c r="E196" s="250">
        <v>9265</v>
      </c>
      <c r="F196" s="89">
        <f>IF((D196&gt;E196),(D196-E196)+(D197-E197)+(D198-E198),(0))/1</f>
        <v>0</v>
      </c>
      <c r="G196" s="83">
        <f>IF((F196&gt;100),(100*U196), (F196*U196))</f>
        <v>0</v>
      </c>
      <c r="H196" s="84">
        <f t="shared" si="33"/>
        <v>0</v>
      </c>
      <c r="I196" s="85">
        <f>IF((H196&gt;100),(100*V196),(H196*V196))</f>
        <v>0</v>
      </c>
      <c r="J196" s="86">
        <f t="shared" si="34"/>
        <v>0</v>
      </c>
      <c r="K196" s="83">
        <f>IF((J196&gt;0),(J196*W196),(0))</f>
        <v>0</v>
      </c>
      <c r="L196" s="83">
        <f>(G196+I196+K196)*1</f>
        <v>0</v>
      </c>
      <c r="M196" s="83">
        <f t="shared" si="35"/>
        <v>0</v>
      </c>
      <c r="N196" s="87">
        <f>IF((Y196&gt;0),Y196,130)</f>
        <v>125</v>
      </c>
      <c r="O196" s="83">
        <f>IF((F196&gt;0),0,(Y196))</f>
        <v>125</v>
      </c>
      <c r="P196" s="83">
        <v>0</v>
      </c>
      <c r="Q196" s="83">
        <f>IF((M196&gt;0),(M196+N196+P196),(Y196)+(P196))</f>
        <v>125</v>
      </c>
      <c r="R196" s="88" t="s">
        <v>59</v>
      </c>
      <c r="S196" s="4"/>
      <c r="T196" s="297"/>
      <c r="U196" s="294">
        <v>3.7</v>
      </c>
      <c r="V196" s="295">
        <v>4.2</v>
      </c>
      <c r="W196" s="294">
        <v>5.7</v>
      </c>
      <c r="X196" s="294">
        <v>50</v>
      </c>
      <c r="Y196" s="294">
        <f t="shared" si="28"/>
        <v>125</v>
      </c>
      <c r="Z196" s="294">
        <v>700</v>
      </c>
      <c r="AA196" s="297"/>
    </row>
    <row r="197" spans="1:27">
      <c r="A197" s="274"/>
      <c r="B197" s="265"/>
      <c r="C197" s="268"/>
      <c r="D197" s="232">
        <v>7115</v>
      </c>
      <c r="E197" s="250">
        <v>7115</v>
      </c>
      <c r="F197" s="89"/>
      <c r="G197" s="112"/>
      <c r="H197" s="113"/>
      <c r="I197" s="114"/>
      <c r="J197" s="115"/>
      <c r="K197" s="112"/>
      <c r="L197" s="112"/>
      <c r="M197" s="112"/>
      <c r="N197" s="125"/>
      <c r="O197" s="112"/>
      <c r="P197" s="112"/>
      <c r="Q197" s="96"/>
      <c r="R197" s="116"/>
      <c r="S197" s="4"/>
      <c r="T197" s="297"/>
      <c r="U197" s="294">
        <v>3.7</v>
      </c>
      <c r="V197" s="295">
        <v>4.2</v>
      </c>
      <c r="W197" s="294">
        <v>5.7</v>
      </c>
      <c r="X197" s="294">
        <v>50</v>
      </c>
      <c r="Y197" s="294">
        <f t="shared" ref="Y197" si="41">2.5*50</f>
        <v>125</v>
      </c>
      <c r="Z197" s="294">
        <v>700</v>
      </c>
      <c r="AA197" s="297"/>
    </row>
    <row r="198" spans="1:27">
      <c r="A198" s="274"/>
      <c r="B198" s="266"/>
      <c r="C198" s="269"/>
      <c r="D198" s="233">
        <v>6059</v>
      </c>
      <c r="E198" s="251">
        <v>6059</v>
      </c>
      <c r="F198" s="212">
        <f t="shared" si="37"/>
        <v>0</v>
      </c>
      <c r="G198" s="81">
        <f>IF((F198&gt;100),(100*U198), (F198*U198))</f>
        <v>0</v>
      </c>
      <c r="H198" s="213">
        <f t="shared" si="33"/>
        <v>0</v>
      </c>
      <c r="I198" s="214">
        <f>IF((H198&gt;100),(100*V198),(H198*V198))</f>
        <v>0</v>
      </c>
      <c r="J198" s="215">
        <f t="shared" si="34"/>
        <v>0</v>
      </c>
      <c r="K198" s="81">
        <f>IF((J198&gt;0),(J198*W198),(0))</f>
        <v>0</v>
      </c>
      <c r="L198" s="81">
        <f t="shared" si="38"/>
        <v>0</v>
      </c>
      <c r="M198" s="81">
        <f t="shared" si="35"/>
        <v>0</v>
      </c>
      <c r="N198" s="216">
        <f>IF((Y198&gt;0),Y198,130)</f>
        <v>125</v>
      </c>
      <c r="O198" s="81">
        <f>IF((F198&gt;0),0,(Y198))</f>
        <v>125</v>
      </c>
      <c r="P198" s="81"/>
      <c r="Q198" s="81">
        <f>IF((M198&gt;0),(M198+N198+P198),(Y198)+(P198))</f>
        <v>125</v>
      </c>
      <c r="R198" s="244"/>
      <c r="S198" s="4"/>
      <c r="T198" s="297"/>
      <c r="U198" s="294">
        <v>3.7</v>
      </c>
      <c r="V198" s="295">
        <v>4.2</v>
      </c>
      <c r="W198" s="294">
        <v>5.7</v>
      </c>
      <c r="X198" s="294">
        <v>50</v>
      </c>
      <c r="Y198" s="294">
        <f t="shared" ref="Y198:Y201" si="42">2.5*50</f>
        <v>125</v>
      </c>
      <c r="Z198" s="294">
        <v>700</v>
      </c>
      <c r="AA198" s="297"/>
    </row>
    <row r="199" spans="1:27">
      <c r="A199" s="274"/>
      <c r="B199" s="264" t="s">
        <v>281</v>
      </c>
      <c r="C199" s="267" t="s">
        <v>212</v>
      </c>
      <c r="D199" s="135">
        <v>5622</v>
      </c>
      <c r="E199" s="135">
        <v>5622</v>
      </c>
      <c r="F199" s="82">
        <f>IF((D199&gt;E199),(D199-E199)+(D200-E200)+(D201-E201),(0))/1</f>
        <v>0</v>
      </c>
      <c r="G199" s="83">
        <f>IF((F199&gt;100),(100*U199), (F199*U199))</f>
        <v>0</v>
      </c>
      <c r="H199" s="84">
        <f t="shared" si="33"/>
        <v>0</v>
      </c>
      <c r="I199" s="85">
        <f>IF((H199&gt;100),(100*V199),(H199*V199))</f>
        <v>0</v>
      </c>
      <c r="J199" s="86">
        <f t="shared" si="34"/>
        <v>0</v>
      </c>
      <c r="K199" s="83">
        <f>IF((J199&gt;0),(J199*W199),(0))</f>
        <v>0</v>
      </c>
      <c r="L199" s="83">
        <f>(G199+I199+K199)*1</f>
        <v>0</v>
      </c>
      <c r="M199" s="144">
        <f t="shared" si="35"/>
        <v>0</v>
      </c>
      <c r="N199" s="145">
        <f>IF((Y199&gt;0),Y199,130)</f>
        <v>125</v>
      </c>
      <c r="O199" s="144">
        <f>IF((F199&gt;0),0,(Y199))</f>
        <v>125</v>
      </c>
      <c r="P199" s="144">
        <v>0</v>
      </c>
      <c r="Q199" s="144">
        <f>IF((M199&gt;0),(M199+N199+P199),(Y199)+(P199))</f>
        <v>125</v>
      </c>
      <c r="R199" s="88" t="s">
        <v>59</v>
      </c>
      <c r="S199" s="4"/>
      <c r="T199" s="297"/>
      <c r="U199" s="294">
        <v>3.7</v>
      </c>
      <c r="V199" s="295">
        <v>4.2</v>
      </c>
      <c r="W199" s="294">
        <v>5.7</v>
      </c>
      <c r="X199" s="294">
        <v>50</v>
      </c>
      <c r="Y199" s="294">
        <f t="shared" si="42"/>
        <v>125</v>
      </c>
      <c r="Z199" s="294">
        <v>700</v>
      </c>
      <c r="AA199" s="297"/>
    </row>
    <row r="200" spans="1:27">
      <c r="A200" s="274"/>
      <c r="B200" s="265"/>
      <c r="C200" s="268"/>
      <c r="D200" s="136">
        <v>6543</v>
      </c>
      <c r="E200" s="136">
        <v>6543</v>
      </c>
      <c r="F200" s="146"/>
      <c r="G200" s="147"/>
      <c r="H200" s="148"/>
      <c r="I200" s="149"/>
      <c r="J200" s="150"/>
      <c r="K200" s="147"/>
      <c r="L200" s="147"/>
      <c r="M200" s="147"/>
      <c r="N200" s="151"/>
      <c r="O200" s="147"/>
      <c r="P200" s="147"/>
      <c r="Q200" s="147"/>
      <c r="R200" s="116"/>
      <c r="S200" s="4"/>
      <c r="T200" s="297"/>
      <c r="U200" s="294">
        <v>3.7</v>
      </c>
      <c r="V200" s="295">
        <v>4.2</v>
      </c>
      <c r="W200" s="294">
        <v>5.7</v>
      </c>
      <c r="X200" s="294">
        <v>50</v>
      </c>
      <c r="Y200" s="294">
        <f t="shared" si="42"/>
        <v>125</v>
      </c>
      <c r="Z200" s="294">
        <v>700</v>
      </c>
      <c r="AA200" s="297"/>
    </row>
    <row r="201" spans="1:27">
      <c r="A201" s="274"/>
      <c r="B201" s="266"/>
      <c r="C201" s="269"/>
      <c r="D201" s="137">
        <v>6033</v>
      </c>
      <c r="E201" s="137">
        <v>6033</v>
      </c>
      <c r="F201" s="138"/>
      <c r="G201" s="139"/>
      <c r="H201" s="140"/>
      <c r="I201" s="141"/>
      <c r="J201" s="142"/>
      <c r="K201" s="139"/>
      <c r="L201" s="139"/>
      <c r="M201" s="139"/>
      <c r="N201" s="143"/>
      <c r="O201" s="139"/>
      <c r="P201" s="139"/>
      <c r="Q201" s="139"/>
      <c r="R201" s="109"/>
      <c r="S201" s="4"/>
      <c r="T201" s="297"/>
      <c r="U201" s="294">
        <v>3.7</v>
      </c>
      <c r="V201" s="295">
        <v>4.2</v>
      </c>
      <c r="W201" s="294">
        <v>5.7</v>
      </c>
      <c r="X201" s="294">
        <v>50</v>
      </c>
      <c r="Y201" s="294">
        <f t="shared" si="42"/>
        <v>125</v>
      </c>
      <c r="Z201" s="294">
        <v>700</v>
      </c>
      <c r="AA201" s="297"/>
    </row>
    <row r="202" spans="1:27">
      <c r="A202" s="274"/>
      <c r="B202" s="100" t="s">
        <v>213</v>
      </c>
      <c r="C202" s="101" t="s">
        <v>214</v>
      </c>
      <c r="D202" s="101">
        <v>43140</v>
      </c>
      <c r="E202" s="248">
        <v>42952</v>
      </c>
      <c r="F202" s="56">
        <f t="shared" si="37"/>
        <v>188</v>
      </c>
      <c r="G202" s="103">
        <f>IF((F202&gt;100),(100*U202), (F202*U202))</f>
        <v>370</v>
      </c>
      <c r="H202" s="117">
        <f t="shared" si="33"/>
        <v>88</v>
      </c>
      <c r="I202" s="118">
        <f>IF((H202&gt;100),(100*V202),(H202*V202))</f>
        <v>369.6</v>
      </c>
      <c r="J202" s="119">
        <f t="shared" si="34"/>
        <v>0</v>
      </c>
      <c r="K202" s="103">
        <f>IF((J202&gt;0),(J202*W202),(0))</f>
        <v>0</v>
      </c>
      <c r="L202" s="57">
        <f t="shared" si="38"/>
        <v>739.6</v>
      </c>
      <c r="M202" s="57">
        <f t="shared" si="35"/>
        <v>739.6</v>
      </c>
      <c r="N202" s="61">
        <f>IF((Y202&gt;0),Y202,130)</f>
        <v>125</v>
      </c>
      <c r="O202" s="57">
        <f>IF((F202&gt;0),0,(Y202))</f>
        <v>0</v>
      </c>
      <c r="P202" s="57">
        <v>0</v>
      </c>
      <c r="Q202" s="57">
        <f>IF((M202&gt;0),(M202+N202+P202),(Y202)+(P202))</f>
        <v>864.6</v>
      </c>
      <c r="R202" s="62" t="s">
        <v>59</v>
      </c>
      <c r="S202" s="4"/>
      <c r="T202" s="297"/>
      <c r="U202" s="294">
        <v>3.7</v>
      </c>
      <c r="V202" s="295">
        <v>4.2</v>
      </c>
      <c r="W202" s="294">
        <v>5.7</v>
      </c>
      <c r="X202" s="294">
        <v>50</v>
      </c>
      <c r="Y202" s="294">
        <f>2.5*50</f>
        <v>125</v>
      </c>
      <c r="Z202" s="294">
        <v>700</v>
      </c>
      <c r="AA202" s="297"/>
    </row>
    <row r="203" spans="1:27">
      <c r="A203" s="274"/>
      <c r="B203" s="279" t="s">
        <v>215</v>
      </c>
      <c r="C203" s="267" t="s">
        <v>216</v>
      </c>
      <c r="D203" s="110">
        <v>21638</v>
      </c>
      <c r="E203" s="249">
        <v>21623</v>
      </c>
      <c r="F203" s="82">
        <f>IF((D203&gt;E203),(D203-E203)+(D204-E204)+(D205-E205),(0))/1</f>
        <v>184</v>
      </c>
      <c r="G203" s="121">
        <f>IF((F203&gt;100),(100*U203), (F203*U203))</f>
        <v>370</v>
      </c>
      <c r="H203" s="122">
        <f t="shared" si="33"/>
        <v>84</v>
      </c>
      <c r="I203" s="123">
        <f>IF((H203&gt;100),(100*V203),(H203*V203))</f>
        <v>352.8</v>
      </c>
      <c r="J203" s="124">
        <f t="shared" si="34"/>
        <v>0</v>
      </c>
      <c r="K203" s="121">
        <f>IF((J203&gt;0),(J203*W203),(0))</f>
        <v>0</v>
      </c>
      <c r="L203" s="83">
        <f t="shared" si="38"/>
        <v>722.8</v>
      </c>
      <c r="M203" s="83">
        <f t="shared" si="35"/>
        <v>722.8</v>
      </c>
      <c r="N203" s="87">
        <f>IF((Y203&gt;0),Y203,130)</f>
        <v>125</v>
      </c>
      <c r="O203" s="83">
        <f>IF((F203&gt;0),0,(Y203))</f>
        <v>0</v>
      </c>
      <c r="P203" s="83">
        <v>0</v>
      </c>
      <c r="Q203" s="83">
        <f>IF((M203&gt;0),(M203+N203+P203),(Y203)+(P203))</f>
        <v>847.8</v>
      </c>
      <c r="R203" s="88" t="s">
        <v>59</v>
      </c>
      <c r="S203" s="4"/>
      <c r="T203" s="297"/>
      <c r="U203" s="294">
        <v>3.7</v>
      </c>
      <c r="V203" s="295">
        <v>4.2</v>
      </c>
      <c r="W203" s="294">
        <v>5.7</v>
      </c>
      <c r="X203" s="294">
        <v>50</v>
      </c>
      <c r="Y203" s="294">
        <f t="shared" ref="Y203:Y211" si="43">2.5*50</f>
        <v>125</v>
      </c>
      <c r="Z203" s="294">
        <v>700</v>
      </c>
      <c r="AA203" s="297"/>
    </row>
    <row r="204" spans="1:27">
      <c r="A204" s="274"/>
      <c r="B204" s="280"/>
      <c r="C204" s="268"/>
      <c r="D204" s="111">
        <v>10532</v>
      </c>
      <c r="E204" s="250">
        <v>10520</v>
      </c>
      <c r="F204" s="89"/>
      <c r="G204" s="112"/>
      <c r="H204" s="113"/>
      <c r="I204" s="114"/>
      <c r="J204" s="115"/>
      <c r="K204" s="112"/>
      <c r="L204" s="112"/>
      <c r="M204" s="112"/>
      <c r="N204" s="125"/>
      <c r="O204" s="112"/>
      <c r="P204" s="112"/>
      <c r="Q204" s="96">
        <f>IF((M204&gt;0),(M204+N204+P204),(Y204)+(P204))</f>
        <v>125</v>
      </c>
      <c r="R204" s="116"/>
      <c r="S204" s="4"/>
      <c r="T204" s="297"/>
      <c r="U204" s="294">
        <v>3.7</v>
      </c>
      <c r="V204" s="295">
        <v>4.2</v>
      </c>
      <c r="W204" s="294">
        <v>5.7</v>
      </c>
      <c r="X204" s="294">
        <v>50</v>
      </c>
      <c r="Y204" s="294">
        <f t="shared" si="43"/>
        <v>125</v>
      </c>
      <c r="Z204" s="294">
        <v>700</v>
      </c>
      <c r="AA204" s="297"/>
    </row>
    <row r="205" spans="1:27">
      <c r="A205" s="274"/>
      <c r="B205" s="281"/>
      <c r="C205" s="269"/>
      <c r="D205" s="104">
        <v>15141</v>
      </c>
      <c r="E205" s="251">
        <v>14984</v>
      </c>
      <c r="F205" s="74"/>
      <c r="G205" s="105"/>
      <c r="H205" s="106"/>
      <c r="I205" s="107"/>
      <c r="J205" s="108"/>
      <c r="K205" s="105"/>
      <c r="L205" s="105"/>
      <c r="M205" s="105"/>
      <c r="N205" s="120"/>
      <c r="O205" s="105"/>
      <c r="P205" s="105"/>
      <c r="Q205" s="81">
        <f>IF((M205&gt;0),(M205+N205+P205),(Y205)+(P205))</f>
        <v>125</v>
      </c>
      <c r="R205" s="109"/>
      <c r="S205" s="4"/>
      <c r="T205" s="297"/>
      <c r="U205" s="294">
        <v>3.7</v>
      </c>
      <c r="V205" s="295">
        <v>4.2</v>
      </c>
      <c r="W205" s="294">
        <v>5.7</v>
      </c>
      <c r="X205" s="294">
        <v>50</v>
      </c>
      <c r="Y205" s="294">
        <f t="shared" si="43"/>
        <v>125</v>
      </c>
      <c r="Z205" s="294">
        <v>700</v>
      </c>
      <c r="AA205" s="297"/>
    </row>
    <row r="206" spans="1:27">
      <c r="A206" s="274"/>
      <c r="B206" s="279" t="s">
        <v>217</v>
      </c>
      <c r="C206" s="276" t="s">
        <v>218</v>
      </c>
      <c r="D206" s="194">
        <v>3345</v>
      </c>
      <c r="E206" s="249">
        <v>3345</v>
      </c>
      <c r="F206" s="82">
        <f>IF((D206&gt;E206),(D206-E206)+(D207-E207)+(D208-E208),(0))/1</f>
        <v>0</v>
      </c>
      <c r="G206" s="83">
        <f>IF((F206&gt;100),(100*U206), (F206*U206))</f>
        <v>0</v>
      </c>
      <c r="H206" s="84">
        <f t="shared" si="33"/>
        <v>0</v>
      </c>
      <c r="I206" s="85">
        <f>IF((H206&gt;100),(100*V206),(H206*V206))</f>
        <v>0</v>
      </c>
      <c r="J206" s="86">
        <f t="shared" si="34"/>
        <v>0</v>
      </c>
      <c r="K206" s="83">
        <f>IF((J206&gt;0),(J206*W206),(0))</f>
        <v>0</v>
      </c>
      <c r="L206" s="83">
        <f>(G206+I206+K206)*1</f>
        <v>0</v>
      </c>
      <c r="M206" s="83">
        <f t="shared" si="35"/>
        <v>0</v>
      </c>
      <c r="N206" s="87">
        <f>IF((Y206&gt;0),Y206,130)</f>
        <v>125</v>
      </c>
      <c r="O206" s="83">
        <f>IF((F206&gt;0),0,(Y206))</f>
        <v>125</v>
      </c>
      <c r="P206" s="83">
        <v>0</v>
      </c>
      <c r="Q206" s="83">
        <f>IF((M206&gt;0),(M206+N206+P206),(Y206)+(P206))</f>
        <v>125</v>
      </c>
      <c r="R206" s="88" t="s">
        <v>59</v>
      </c>
      <c r="S206" s="4"/>
      <c r="T206" s="297"/>
      <c r="U206" s="294">
        <v>3.7</v>
      </c>
      <c r="V206" s="295">
        <v>4.2</v>
      </c>
      <c r="W206" s="294">
        <v>5.7</v>
      </c>
      <c r="X206" s="294">
        <v>50</v>
      </c>
      <c r="Y206" s="294">
        <f t="shared" si="43"/>
        <v>125</v>
      </c>
      <c r="Z206" s="294">
        <v>700</v>
      </c>
      <c r="AA206" s="297"/>
    </row>
    <row r="207" spans="1:27">
      <c r="A207" s="274"/>
      <c r="B207" s="280"/>
      <c r="C207" s="277"/>
      <c r="D207" s="195">
        <v>4256</v>
      </c>
      <c r="E207" s="250">
        <v>4256</v>
      </c>
      <c r="F207" s="90"/>
      <c r="G207" s="91"/>
      <c r="H207" s="92"/>
      <c r="I207" s="93"/>
      <c r="J207" s="94"/>
      <c r="K207" s="91"/>
      <c r="L207" s="91"/>
      <c r="M207" s="91"/>
      <c r="N207" s="95"/>
      <c r="O207" s="91"/>
      <c r="P207" s="91"/>
      <c r="Q207" s="96">
        <f>IF((M207&gt;0),(M207+N207+P207),(Y207)+(P207))</f>
        <v>125</v>
      </c>
      <c r="R207" s="116"/>
      <c r="S207" s="4"/>
      <c r="T207" s="297"/>
      <c r="U207" s="294">
        <v>3.7</v>
      </c>
      <c r="V207" s="295">
        <v>4.2</v>
      </c>
      <c r="W207" s="294">
        <v>5.7</v>
      </c>
      <c r="X207" s="294">
        <v>50</v>
      </c>
      <c r="Y207" s="294">
        <f t="shared" si="43"/>
        <v>125</v>
      </c>
      <c r="Z207" s="294">
        <v>700</v>
      </c>
      <c r="AA207" s="297"/>
    </row>
    <row r="208" spans="1:27">
      <c r="A208" s="274"/>
      <c r="B208" s="281"/>
      <c r="C208" s="278"/>
      <c r="D208" s="196">
        <v>81</v>
      </c>
      <c r="E208" s="251">
        <v>81</v>
      </c>
      <c r="F208" s="75"/>
      <c r="G208" s="76"/>
      <c r="H208" s="77"/>
      <c r="I208" s="78"/>
      <c r="J208" s="79"/>
      <c r="K208" s="76"/>
      <c r="L208" s="76"/>
      <c r="M208" s="76"/>
      <c r="N208" s="80"/>
      <c r="O208" s="76"/>
      <c r="P208" s="76"/>
      <c r="Q208" s="81">
        <f>IF((M208&gt;0),(M208+N208+P208),(Y208)+(P208))</f>
        <v>125</v>
      </c>
      <c r="R208" s="109"/>
      <c r="S208" s="4"/>
      <c r="T208" s="297"/>
      <c r="U208" s="294">
        <v>3.7</v>
      </c>
      <c r="V208" s="295">
        <v>4.2</v>
      </c>
      <c r="W208" s="294">
        <v>5.7</v>
      </c>
      <c r="X208" s="294">
        <v>50</v>
      </c>
      <c r="Y208" s="294">
        <f t="shared" si="43"/>
        <v>125</v>
      </c>
      <c r="Z208" s="294">
        <v>700</v>
      </c>
      <c r="AA208" s="297"/>
    </row>
    <row r="209" spans="1:27">
      <c r="A209" s="274"/>
      <c r="S209" s="4"/>
      <c r="T209" s="297"/>
      <c r="U209" s="297"/>
      <c r="V209" s="297"/>
      <c r="W209" s="297"/>
      <c r="X209" s="297"/>
      <c r="Y209" s="297"/>
      <c r="Z209" s="297"/>
      <c r="AA209" s="297"/>
    </row>
    <row r="210" spans="1:27">
      <c r="A210" s="274"/>
      <c r="B210" s="19"/>
      <c r="C210" s="20"/>
      <c r="D210" s="21"/>
      <c r="E210" s="21"/>
      <c r="F210" s="11"/>
      <c r="G210" s="10"/>
      <c r="H210" s="14"/>
      <c r="I210" s="15"/>
      <c r="J210" s="16"/>
      <c r="K210" s="10"/>
      <c r="L210" s="10"/>
      <c r="M210" s="10"/>
      <c r="N210" s="13"/>
      <c r="O210" s="10"/>
      <c r="P210" s="10"/>
      <c r="Q210" s="10"/>
      <c r="R210" s="9"/>
      <c r="S210" s="4"/>
      <c r="T210" s="297"/>
      <c r="U210" s="294"/>
      <c r="V210" s="295"/>
      <c r="W210" s="294"/>
      <c r="X210" s="294"/>
      <c r="Y210" s="294"/>
      <c r="Z210" s="294"/>
      <c r="AA210" s="297"/>
    </row>
    <row r="211" spans="1:27">
      <c r="A211" s="274"/>
      <c r="B211" s="100" t="s">
        <v>120</v>
      </c>
      <c r="C211" s="101" t="s">
        <v>220</v>
      </c>
      <c r="D211" s="102">
        <v>28790</v>
      </c>
      <c r="E211" s="102">
        <v>28790</v>
      </c>
      <c r="F211" s="64">
        <f>IF((D211&gt;E211),(D211-E211),(0))/1</f>
        <v>0</v>
      </c>
      <c r="G211" s="65">
        <f>IF((F211&gt;100),(100*U211), (F211*U211))</f>
        <v>0</v>
      </c>
      <c r="H211" s="66">
        <f>IF((F211&gt;100),(F211-100),(0))</f>
        <v>0</v>
      </c>
      <c r="I211" s="67">
        <f>IF((H211&gt;100),(100*V211),(H211*V211))</f>
        <v>0</v>
      </c>
      <c r="J211" s="68">
        <f>IF((H211&gt;100),(H211-100),(0))</f>
        <v>0</v>
      </c>
      <c r="K211" s="65">
        <f>IF((J211&gt;0),(J211*W211),(0))</f>
        <v>0</v>
      </c>
      <c r="L211" s="65">
        <f>(G211+I211+K211)*1</f>
        <v>0</v>
      </c>
      <c r="M211" s="65">
        <f>L211</f>
        <v>0</v>
      </c>
      <c r="N211" s="69">
        <f>IF((Y211&gt;0),Y211,130)</f>
        <v>125</v>
      </c>
      <c r="O211" s="65">
        <f>IF((F211&gt;0),0,(Y211))</f>
        <v>125</v>
      </c>
      <c r="P211" s="65">
        <v>0</v>
      </c>
      <c r="Q211" s="65">
        <f>IF((M211&gt;0),(M211+N211+P211),(Y211)+(P211))</f>
        <v>125</v>
      </c>
      <c r="R211" s="62" t="s">
        <v>59</v>
      </c>
      <c r="S211" s="4"/>
      <c r="T211" s="297"/>
      <c r="U211" s="294">
        <v>3.7</v>
      </c>
      <c r="V211" s="295">
        <v>4.2</v>
      </c>
      <c r="W211" s="294">
        <v>5.7</v>
      </c>
      <c r="X211" s="294">
        <v>50</v>
      </c>
      <c r="Y211" s="294">
        <f t="shared" si="43"/>
        <v>125</v>
      </c>
      <c r="Z211" s="294">
        <v>700</v>
      </c>
      <c r="AA211" s="297"/>
    </row>
    <row r="212" spans="1:27">
      <c r="A212" s="274"/>
      <c r="B212" s="100" t="s">
        <v>221</v>
      </c>
      <c r="C212" s="101" t="s">
        <v>222</v>
      </c>
      <c r="D212" s="101">
        <v>1366</v>
      </c>
      <c r="E212" s="248">
        <v>1366</v>
      </c>
      <c r="F212" s="56">
        <f t="shared" si="37"/>
        <v>0</v>
      </c>
      <c r="G212" s="57">
        <f>IF((F212&gt;100),(100*U212), (F212*U212))</f>
        <v>0</v>
      </c>
      <c r="H212" s="58">
        <f t="shared" si="33"/>
        <v>0</v>
      </c>
      <c r="I212" s="59">
        <f>IF((H212&gt;100),(100*V212),(H212*V212))</f>
        <v>0</v>
      </c>
      <c r="J212" s="60">
        <f t="shared" si="34"/>
        <v>0</v>
      </c>
      <c r="K212" s="57">
        <f>IF((J212&gt;0),(J212*W212),(0))</f>
        <v>0</v>
      </c>
      <c r="L212" s="57">
        <f t="shared" si="38"/>
        <v>0</v>
      </c>
      <c r="M212" s="57">
        <f t="shared" si="35"/>
        <v>0</v>
      </c>
      <c r="N212" s="61">
        <f>IF((Y212&gt;0),Y212,130)</f>
        <v>125</v>
      </c>
      <c r="O212" s="57">
        <f>IF((F212&gt;0),0,(Y212))</f>
        <v>125</v>
      </c>
      <c r="P212" s="57">
        <v>0</v>
      </c>
      <c r="Q212" s="57">
        <f>IF((M212&gt;0),(M212+N212+P212),(Y212)+(P212))</f>
        <v>125</v>
      </c>
      <c r="R212" s="62" t="s">
        <v>59</v>
      </c>
      <c r="S212" s="4"/>
      <c r="T212" s="297"/>
      <c r="U212" s="294">
        <v>3.7</v>
      </c>
      <c r="V212" s="295">
        <v>4.2</v>
      </c>
      <c r="W212" s="294">
        <v>5.7</v>
      </c>
      <c r="X212" s="294">
        <v>50</v>
      </c>
      <c r="Y212" s="294">
        <f>2.5*50</f>
        <v>125</v>
      </c>
      <c r="Z212" s="294">
        <v>700</v>
      </c>
      <c r="AA212" s="297"/>
    </row>
    <row r="213" spans="1:27">
      <c r="A213" s="274"/>
      <c r="B213" s="100" t="s">
        <v>120</v>
      </c>
      <c r="C213" s="101" t="s">
        <v>223</v>
      </c>
      <c r="D213" s="102"/>
      <c r="E213" s="102"/>
      <c r="F213" s="64">
        <f t="shared" si="37"/>
        <v>0</v>
      </c>
      <c r="G213" s="65">
        <f>IF((F213&gt;100),(100*U213), (F213*U213))</f>
        <v>0</v>
      </c>
      <c r="H213" s="66">
        <f t="shared" si="33"/>
        <v>0</v>
      </c>
      <c r="I213" s="67">
        <f>IF((H213&gt;100),(100*V213),(H213*V213))</f>
        <v>0</v>
      </c>
      <c r="J213" s="68">
        <f t="shared" si="34"/>
        <v>0</v>
      </c>
      <c r="K213" s="65">
        <f>IF((J213&gt;0),(J213*W213),(0))</f>
        <v>0</v>
      </c>
      <c r="L213" s="65">
        <f t="shared" si="38"/>
        <v>0</v>
      </c>
      <c r="M213" s="65">
        <f t="shared" si="35"/>
        <v>0</v>
      </c>
      <c r="N213" s="69">
        <f>IF((Y213&gt;0),Y213,130)</f>
        <v>125</v>
      </c>
      <c r="O213" s="65">
        <f>IF((F213&gt;0),0,(Y213))</f>
        <v>125</v>
      </c>
      <c r="P213" s="65"/>
      <c r="Q213" s="65">
        <f>IF((M213&gt;0),(M213+N213+P213),(Y213)+(P213))</f>
        <v>125</v>
      </c>
      <c r="R213" s="62" t="s">
        <v>59</v>
      </c>
      <c r="S213" s="4"/>
      <c r="T213" s="297"/>
      <c r="U213" s="294">
        <v>3.7</v>
      </c>
      <c r="V213" s="295">
        <v>4.2</v>
      </c>
      <c r="W213" s="294">
        <v>5.7</v>
      </c>
      <c r="X213" s="294">
        <v>50</v>
      </c>
      <c r="Y213" s="294">
        <f t="shared" ref="Y213:Y218" si="44">2.5*50</f>
        <v>125</v>
      </c>
      <c r="Z213" s="294">
        <v>700</v>
      </c>
      <c r="AA213" s="297"/>
    </row>
    <row r="214" spans="1:27">
      <c r="A214" s="274"/>
      <c r="B214" s="100" t="s">
        <v>290</v>
      </c>
      <c r="C214" s="101" t="s">
        <v>224</v>
      </c>
      <c r="D214" s="164">
        <v>1977</v>
      </c>
      <c r="E214" s="248">
        <v>1964</v>
      </c>
      <c r="F214" s="56">
        <f>IF((D214&gt;E214),(D214-E214),(0))/1</f>
        <v>13</v>
      </c>
      <c r="G214" s="57">
        <f>IF((F214&gt;100),(100*U214), (F214*U214))</f>
        <v>48.1</v>
      </c>
      <c r="H214" s="58">
        <f t="shared" si="33"/>
        <v>0</v>
      </c>
      <c r="I214" s="59">
        <f>IF((H214&gt;100),(100*V214),(H214*V214))</f>
        <v>0</v>
      </c>
      <c r="J214" s="60">
        <f t="shared" si="34"/>
        <v>0</v>
      </c>
      <c r="K214" s="57">
        <f>IF((J214&gt;0),(J214*W214),(0))</f>
        <v>0</v>
      </c>
      <c r="L214" s="57">
        <f>(G214+I214+K214)*1</f>
        <v>48.1</v>
      </c>
      <c r="M214" s="57">
        <f t="shared" si="35"/>
        <v>48.1</v>
      </c>
      <c r="N214" s="61">
        <f>IF((Y214&gt;0),Y214,130)</f>
        <v>125</v>
      </c>
      <c r="O214" s="57">
        <f>IF((F214&gt;0),0,(Y214))</f>
        <v>0</v>
      </c>
      <c r="P214" s="57">
        <v>0</v>
      </c>
      <c r="Q214" s="57">
        <f>IF((M214&gt;0),(M214+N214+P214),(Y214)+(P214))</f>
        <v>173.1</v>
      </c>
      <c r="R214" s="62" t="s">
        <v>59</v>
      </c>
      <c r="S214" s="4" t="s">
        <v>288</v>
      </c>
      <c r="T214" s="297"/>
      <c r="U214" s="294">
        <v>3.7</v>
      </c>
      <c r="V214" s="295">
        <v>4.2</v>
      </c>
      <c r="W214" s="294">
        <v>5.7</v>
      </c>
      <c r="X214" s="294">
        <v>50</v>
      </c>
      <c r="Y214" s="294">
        <f t="shared" si="44"/>
        <v>125</v>
      </c>
      <c r="Z214" s="294">
        <v>700</v>
      </c>
      <c r="AA214" s="297"/>
    </row>
    <row r="215" spans="1:27" ht="15" customHeight="1">
      <c r="A215" s="282" t="s">
        <v>228</v>
      </c>
      <c r="B215" s="279" t="s">
        <v>300</v>
      </c>
      <c r="C215" s="276" t="s">
        <v>225</v>
      </c>
      <c r="D215" s="238">
        <v>3741</v>
      </c>
      <c r="E215" s="249">
        <v>3741</v>
      </c>
      <c r="F215" s="82">
        <f>IF((D215&gt;E215),(D215-E215)+(D216-E216)+(D217-E217),(0))/1</f>
        <v>0</v>
      </c>
      <c r="G215" s="83">
        <f>IF((F215&gt;100),(100*U215), (F215*U215))</f>
        <v>0</v>
      </c>
      <c r="H215" s="84">
        <f t="shared" si="33"/>
        <v>0</v>
      </c>
      <c r="I215" s="85">
        <f>IF((H215&gt;100),(100*V215),(H215*V215))</f>
        <v>0</v>
      </c>
      <c r="J215" s="86">
        <f t="shared" si="34"/>
        <v>0</v>
      </c>
      <c r="K215" s="83">
        <f>IF((J215&gt;0),(J215*W215),(0))</f>
        <v>0</v>
      </c>
      <c r="L215" s="83">
        <f>(G215+I215+K215)*1</f>
        <v>0</v>
      </c>
      <c r="M215" s="83">
        <f t="shared" si="35"/>
        <v>0</v>
      </c>
      <c r="N215" s="87">
        <f>IF((Y215&gt;0),Y215,130)</f>
        <v>125</v>
      </c>
      <c r="O215" s="83">
        <f>IF((F215&gt;0),0,(Y215))</f>
        <v>125</v>
      </c>
      <c r="P215" s="83">
        <v>0</v>
      </c>
      <c r="Q215" s="83">
        <f>IF((M215&gt;0),(M215+N215+P215),(Y215)+(P215))</f>
        <v>125</v>
      </c>
      <c r="R215" s="88" t="s">
        <v>59</v>
      </c>
      <c r="S215" s="4"/>
      <c r="T215" s="297"/>
      <c r="U215" s="294">
        <v>3.7</v>
      </c>
      <c r="V215" s="295">
        <v>4.2</v>
      </c>
      <c r="W215" s="294">
        <v>5.7</v>
      </c>
      <c r="X215" s="294">
        <v>50</v>
      </c>
      <c r="Y215" s="294">
        <f t="shared" si="44"/>
        <v>125</v>
      </c>
      <c r="Z215" s="294">
        <v>700</v>
      </c>
      <c r="AA215" s="297"/>
    </row>
    <row r="216" spans="1:27">
      <c r="A216" s="282"/>
      <c r="B216" s="280"/>
      <c r="C216" s="277"/>
      <c r="D216" s="239">
        <v>6641</v>
      </c>
      <c r="E216" s="250">
        <v>6641</v>
      </c>
      <c r="F216" s="89"/>
      <c r="G216" s="112"/>
      <c r="H216" s="113"/>
      <c r="I216" s="114"/>
      <c r="J216" s="115"/>
      <c r="K216" s="112"/>
      <c r="L216" s="112"/>
      <c r="M216" s="112"/>
      <c r="N216" s="125"/>
      <c r="O216" s="112"/>
      <c r="P216" s="112"/>
      <c r="Q216" s="112"/>
      <c r="R216" s="116"/>
      <c r="S216" s="4"/>
      <c r="T216" s="297"/>
      <c r="U216" s="294">
        <v>3.7</v>
      </c>
      <c r="V216" s="295">
        <v>4.2</v>
      </c>
      <c r="W216" s="294">
        <v>5.7</v>
      </c>
      <c r="X216" s="294">
        <v>50</v>
      </c>
      <c r="Y216" s="294">
        <f t="shared" si="44"/>
        <v>125</v>
      </c>
      <c r="Z216" s="294">
        <v>700</v>
      </c>
      <c r="AA216" s="297"/>
    </row>
    <row r="217" spans="1:27">
      <c r="A217" s="282"/>
      <c r="B217" s="281"/>
      <c r="C217" s="278"/>
      <c r="D217" s="240">
        <v>8785</v>
      </c>
      <c r="E217" s="251">
        <v>8785</v>
      </c>
      <c r="F217" s="74"/>
      <c r="G217" s="105"/>
      <c r="H217" s="106"/>
      <c r="I217" s="107"/>
      <c r="J217" s="108"/>
      <c r="K217" s="105"/>
      <c r="L217" s="105"/>
      <c r="M217" s="105"/>
      <c r="N217" s="120"/>
      <c r="O217" s="105"/>
      <c r="P217" s="105"/>
      <c r="Q217" s="105"/>
      <c r="R217" s="109"/>
      <c r="S217" s="4"/>
      <c r="T217" s="297"/>
      <c r="U217" s="294">
        <v>3.7</v>
      </c>
      <c r="V217" s="295">
        <v>4.2</v>
      </c>
      <c r="W217" s="294">
        <v>5.7</v>
      </c>
      <c r="X217" s="294">
        <v>50</v>
      </c>
      <c r="Y217" s="294">
        <f t="shared" si="44"/>
        <v>125</v>
      </c>
      <c r="Z217" s="294">
        <v>700</v>
      </c>
      <c r="AA217" s="297"/>
    </row>
    <row r="218" spans="1:27">
      <c r="A218" s="282"/>
      <c r="B218" s="100" t="s">
        <v>226</v>
      </c>
      <c r="C218" s="101" t="s">
        <v>227</v>
      </c>
      <c r="D218" s="101">
        <v>14040</v>
      </c>
      <c r="E218" s="248">
        <v>13907</v>
      </c>
      <c r="F218" s="56">
        <f>IF((D218&gt;E218),(D218-E218),(0))/1</f>
        <v>133</v>
      </c>
      <c r="G218" s="57">
        <f>IF((F218&gt;100),(100*U218), (F218*U218))</f>
        <v>370</v>
      </c>
      <c r="H218" s="58">
        <f t="shared" si="33"/>
        <v>33</v>
      </c>
      <c r="I218" s="59">
        <f>IF((H218&gt;100),(100*V218),(H218*V218))</f>
        <v>138.6</v>
      </c>
      <c r="J218" s="60">
        <f t="shared" si="34"/>
        <v>0</v>
      </c>
      <c r="K218" s="57">
        <f>IF((J218&gt;0),(J218*W218),(0))</f>
        <v>0</v>
      </c>
      <c r="L218" s="57">
        <f>(G218+I218+K218)*1</f>
        <v>508.6</v>
      </c>
      <c r="M218" s="57">
        <f t="shared" si="35"/>
        <v>508.6</v>
      </c>
      <c r="N218" s="61">
        <f>IF((Y218&gt;0),Y218,130)</f>
        <v>125</v>
      </c>
      <c r="O218" s="57">
        <f>IF((F218&gt;0),0,(Y218))</f>
        <v>0</v>
      </c>
      <c r="P218" s="57">
        <v>0</v>
      </c>
      <c r="Q218" s="57">
        <f>IF((M218&gt;0),(M218+N218+P218),(Y218)+(P218))</f>
        <v>633.6</v>
      </c>
      <c r="R218" s="62" t="s">
        <v>59</v>
      </c>
      <c r="S218" s="4"/>
      <c r="T218" s="297"/>
      <c r="U218" s="294">
        <v>3.7</v>
      </c>
      <c r="V218" s="295">
        <v>4.2</v>
      </c>
      <c r="W218" s="294">
        <v>5.7</v>
      </c>
      <c r="X218" s="294">
        <v>50</v>
      </c>
      <c r="Y218" s="294">
        <f t="shared" si="44"/>
        <v>125</v>
      </c>
      <c r="Z218" s="294">
        <v>700</v>
      </c>
      <c r="AA218" s="297"/>
    </row>
    <row r="219" spans="1:27">
      <c r="A219" s="18"/>
      <c r="B219" s="19"/>
      <c r="C219" s="181"/>
      <c r="D219" s="181"/>
      <c r="E219" s="181"/>
      <c r="F219" s="11"/>
      <c r="G219" s="10"/>
      <c r="H219" s="14"/>
      <c r="I219" s="15"/>
      <c r="J219" s="16"/>
      <c r="K219" s="10"/>
      <c r="L219" s="10"/>
      <c r="M219" s="10"/>
      <c r="N219" s="13"/>
      <c r="O219" s="10"/>
      <c r="P219" s="10"/>
      <c r="Q219" s="10"/>
      <c r="R219" s="9"/>
      <c r="S219" s="4"/>
      <c r="T219" s="297"/>
      <c r="U219" s="294"/>
      <c r="V219" s="295"/>
      <c r="W219" s="294"/>
      <c r="X219" s="294"/>
      <c r="Y219" s="294"/>
      <c r="Z219" s="294"/>
      <c r="AA219" s="297"/>
    </row>
    <row r="220" spans="1:27">
      <c r="A220" s="18"/>
      <c r="B220" s="19"/>
      <c r="C220" s="182"/>
      <c r="D220" s="182"/>
      <c r="E220" s="182"/>
      <c r="F220" s="11"/>
      <c r="G220" s="10"/>
      <c r="H220" s="14"/>
      <c r="I220" s="15"/>
      <c r="J220" s="16"/>
      <c r="K220" s="10"/>
      <c r="L220" s="10"/>
      <c r="M220" s="10"/>
      <c r="N220" s="13"/>
      <c r="O220" s="10"/>
      <c r="P220" s="10"/>
      <c r="Q220" s="10"/>
      <c r="R220" s="9"/>
      <c r="S220" s="4"/>
      <c r="T220" s="297"/>
      <c r="U220" s="294"/>
      <c r="V220" s="295"/>
      <c r="W220" s="294"/>
      <c r="X220" s="294"/>
      <c r="Y220" s="294"/>
      <c r="Z220" s="294"/>
      <c r="AA220" s="297"/>
    </row>
    <row r="221" spans="1:27">
      <c r="A221" s="18"/>
      <c r="B221" s="19"/>
      <c r="C221" s="182"/>
      <c r="D221" s="182"/>
      <c r="E221" s="182"/>
      <c r="F221" s="11"/>
      <c r="G221" s="10"/>
      <c r="H221" s="14"/>
      <c r="I221" s="15"/>
      <c r="J221" s="16"/>
      <c r="K221" s="10"/>
      <c r="L221" s="10"/>
      <c r="M221" s="10"/>
      <c r="N221" s="13"/>
      <c r="O221" s="10"/>
      <c r="P221" s="10"/>
      <c r="Q221" s="10"/>
      <c r="R221" s="9"/>
      <c r="S221" s="4"/>
      <c r="T221" s="297"/>
      <c r="U221" s="294"/>
      <c r="V221" s="295"/>
      <c r="W221" s="294"/>
      <c r="X221" s="294"/>
      <c r="Y221" s="294"/>
      <c r="Z221" s="294"/>
      <c r="AA221" s="297"/>
    </row>
    <row r="222" spans="1:27">
      <c r="A222" s="18"/>
      <c r="B222" s="19"/>
      <c r="C222" s="182"/>
      <c r="D222" s="182"/>
      <c r="E222" s="182"/>
      <c r="F222" s="11"/>
      <c r="G222" s="10"/>
      <c r="H222" s="14"/>
      <c r="I222" s="15"/>
      <c r="J222" s="16"/>
      <c r="K222" s="10"/>
      <c r="L222" s="10"/>
      <c r="M222" s="10"/>
      <c r="N222" s="13"/>
      <c r="O222" s="10"/>
      <c r="P222" s="10"/>
      <c r="Q222" s="10"/>
      <c r="R222" s="9"/>
      <c r="S222" s="4"/>
      <c r="T222" s="297"/>
      <c r="U222" s="294"/>
      <c r="V222" s="295"/>
      <c r="W222" s="294"/>
      <c r="X222" s="294"/>
      <c r="Y222" s="294"/>
      <c r="Z222" s="294"/>
      <c r="AA222" s="297"/>
    </row>
    <row r="223" spans="1:27">
      <c r="A223" s="18"/>
      <c r="B223" s="19"/>
      <c r="C223" s="182"/>
      <c r="D223" s="182"/>
      <c r="E223" s="182"/>
      <c r="F223" s="11"/>
      <c r="G223" s="10"/>
      <c r="H223" s="14"/>
      <c r="I223" s="15"/>
      <c r="J223" s="16"/>
      <c r="K223" s="10"/>
      <c r="L223" s="10"/>
      <c r="M223" s="10"/>
      <c r="N223" s="13"/>
      <c r="O223" s="10"/>
      <c r="P223" s="10"/>
      <c r="Q223" s="10"/>
      <c r="R223" s="9"/>
      <c r="S223" s="4"/>
      <c r="T223" s="297"/>
      <c r="U223" s="294"/>
      <c r="V223" s="295"/>
      <c r="W223" s="294"/>
      <c r="X223" s="294"/>
      <c r="Y223" s="294"/>
      <c r="Z223" s="294"/>
      <c r="AA223" s="297"/>
    </row>
    <row r="224" spans="1:27">
      <c r="A224" s="18"/>
      <c r="B224" s="19"/>
      <c r="C224" s="182"/>
      <c r="D224" s="182"/>
      <c r="E224" s="182"/>
      <c r="F224" s="11"/>
      <c r="G224" s="10"/>
      <c r="H224" s="14"/>
      <c r="I224" s="15"/>
      <c r="J224" s="16"/>
      <c r="K224" s="10"/>
      <c r="L224" s="10"/>
      <c r="M224" s="10"/>
      <c r="N224" s="13"/>
      <c r="O224" s="10"/>
      <c r="P224" s="10"/>
      <c r="Q224" s="10"/>
      <c r="R224" s="9"/>
      <c r="S224" s="4"/>
      <c r="T224" s="297"/>
      <c r="U224" s="294"/>
      <c r="V224" s="295"/>
      <c r="W224" s="294"/>
      <c r="X224" s="294"/>
      <c r="Y224" s="294"/>
      <c r="Z224" s="294"/>
      <c r="AA224" s="297"/>
    </row>
    <row r="225" spans="1:27">
      <c r="A225" s="18"/>
      <c r="B225" s="19"/>
      <c r="C225" s="182"/>
      <c r="D225" s="182"/>
      <c r="E225" s="182"/>
      <c r="F225" s="11"/>
      <c r="G225" s="10"/>
      <c r="H225" s="14"/>
      <c r="I225" s="15"/>
      <c r="J225" s="16"/>
      <c r="K225" s="10"/>
      <c r="L225" s="10"/>
      <c r="M225" s="10"/>
      <c r="N225" s="13"/>
      <c r="O225" s="10"/>
      <c r="P225" s="10"/>
      <c r="Q225" s="10"/>
      <c r="R225" s="9"/>
      <c r="S225" s="4"/>
      <c r="T225" s="297"/>
      <c r="U225" s="294"/>
      <c r="V225" s="295"/>
      <c r="W225" s="294"/>
      <c r="X225" s="294"/>
      <c r="Y225" s="294"/>
      <c r="Z225" s="294"/>
      <c r="AA225" s="297"/>
    </row>
    <row r="226" spans="1:27">
      <c r="A226" s="18"/>
      <c r="B226" s="19"/>
      <c r="C226" s="182"/>
      <c r="D226" s="182"/>
      <c r="E226" s="182"/>
      <c r="F226" s="11"/>
      <c r="G226" s="10"/>
      <c r="H226" s="14"/>
      <c r="I226" s="15"/>
      <c r="J226" s="16"/>
      <c r="K226" s="10"/>
      <c r="L226" s="10"/>
      <c r="M226" s="10"/>
      <c r="N226" s="13"/>
      <c r="O226" s="10"/>
      <c r="P226" s="10"/>
      <c r="Q226" s="10"/>
      <c r="R226" s="9"/>
      <c r="S226" s="4"/>
      <c r="T226" s="297"/>
      <c r="U226" s="294"/>
      <c r="V226" s="295"/>
      <c r="W226" s="294"/>
      <c r="X226" s="294"/>
      <c r="Y226" s="294"/>
      <c r="Z226" s="294"/>
      <c r="AA226" s="297"/>
    </row>
    <row r="227" spans="1:27">
      <c r="A227" s="18"/>
      <c r="B227" s="19"/>
      <c r="C227" s="182"/>
      <c r="D227" s="182"/>
      <c r="E227" s="182"/>
      <c r="F227" s="11"/>
      <c r="G227" s="10"/>
      <c r="H227" s="14"/>
      <c r="I227" s="15"/>
      <c r="J227" s="16"/>
      <c r="K227" s="10"/>
      <c r="L227" s="10"/>
      <c r="M227" s="10"/>
      <c r="N227" s="13"/>
      <c r="O227" s="10"/>
      <c r="P227" s="10"/>
      <c r="Q227" s="10"/>
      <c r="R227" s="9"/>
      <c r="S227" s="4"/>
      <c r="T227" s="297"/>
      <c r="U227" s="294"/>
      <c r="V227" s="295"/>
      <c r="W227" s="294"/>
      <c r="X227" s="294"/>
      <c r="Y227" s="294"/>
      <c r="Z227" s="294"/>
      <c r="AA227" s="297"/>
    </row>
    <row r="228" spans="1:27">
      <c r="A228" s="18"/>
      <c r="B228" s="19"/>
      <c r="C228" s="182"/>
      <c r="D228" s="182"/>
      <c r="E228" s="182"/>
      <c r="F228" s="11"/>
      <c r="G228" s="10"/>
      <c r="H228" s="14"/>
      <c r="I228" s="15"/>
      <c r="J228" s="16"/>
      <c r="K228" s="10"/>
      <c r="L228" s="10"/>
      <c r="M228" s="10"/>
      <c r="N228" s="13"/>
      <c r="O228" s="10"/>
      <c r="P228" s="10"/>
      <c r="Q228" s="10"/>
      <c r="R228" s="9"/>
      <c r="S228" s="4"/>
      <c r="T228" s="297"/>
      <c r="U228" s="294"/>
      <c r="V228" s="295"/>
      <c r="W228" s="294"/>
      <c r="X228" s="294"/>
      <c r="Y228" s="294"/>
      <c r="Z228" s="294"/>
      <c r="AA228" s="297"/>
    </row>
    <row r="229" spans="1:27">
      <c r="A229" s="18"/>
      <c r="B229" s="19"/>
      <c r="C229" s="182"/>
      <c r="D229" s="182"/>
      <c r="E229" s="182"/>
      <c r="F229" s="11"/>
      <c r="G229" s="10"/>
      <c r="H229" s="14"/>
      <c r="I229" s="15"/>
      <c r="J229" s="16"/>
      <c r="K229" s="10"/>
      <c r="L229" s="10"/>
      <c r="M229" s="10"/>
      <c r="N229" s="13"/>
      <c r="O229" s="10"/>
      <c r="P229" s="10"/>
      <c r="Q229" s="10"/>
      <c r="R229" s="9"/>
      <c r="S229" s="4"/>
      <c r="T229" s="297"/>
      <c r="U229" s="294"/>
      <c r="V229" s="295"/>
      <c r="W229" s="294"/>
      <c r="X229" s="294"/>
      <c r="Y229" s="294"/>
      <c r="Z229" s="294"/>
      <c r="AA229" s="297"/>
    </row>
    <row r="230" spans="1:27">
      <c r="A230" s="18"/>
      <c r="B230" s="19"/>
      <c r="C230" s="182"/>
      <c r="D230" s="182"/>
      <c r="E230" s="182"/>
      <c r="F230" s="11"/>
      <c r="G230" s="10"/>
      <c r="H230" s="14"/>
      <c r="I230" s="15"/>
      <c r="J230" s="16"/>
      <c r="K230" s="10"/>
      <c r="L230" s="10"/>
      <c r="M230" s="10"/>
      <c r="N230" s="13"/>
      <c r="O230" s="10"/>
      <c r="P230" s="10"/>
      <c r="Q230" s="10"/>
      <c r="R230" s="9"/>
      <c r="S230" s="4"/>
      <c r="T230" s="297"/>
      <c r="U230" s="294"/>
      <c r="V230" s="295"/>
      <c r="W230" s="294"/>
      <c r="X230" s="294"/>
      <c r="Y230" s="294"/>
      <c r="Z230" s="294"/>
      <c r="AA230" s="297"/>
    </row>
    <row r="231" spans="1:27">
      <c r="A231" s="18"/>
      <c r="B231" s="19"/>
      <c r="C231" s="182"/>
      <c r="D231" s="182"/>
      <c r="E231" s="182"/>
      <c r="F231" s="11"/>
      <c r="G231" s="10"/>
      <c r="H231" s="14"/>
      <c r="I231" s="15"/>
      <c r="J231" s="16"/>
      <c r="K231" s="10"/>
      <c r="L231" s="10"/>
      <c r="M231" s="10"/>
      <c r="N231" s="13"/>
      <c r="O231" s="10"/>
      <c r="P231" s="10"/>
      <c r="Q231" s="10"/>
      <c r="R231" s="9"/>
      <c r="S231" s="4"/>
      <c r="T231" s="297"/>
      <c r="U231" s="294"/>
      <c r="V231" s="295"/>
      <c r="W231" s="294"/>
      <c r="X231" s="294"/>
      <c r="Y231" s="294"/>
      <c r="Z231" s="294"/>
      <c r="AA231" s="297"/>
    </row>
    <row r="232" spans="1:27">
      <c r="A232" s="18"/>
      <c r="B232" s="19"/>
      <c r="C232" s="182"/>
      <c r="D232" s="182"/>
      <c r="E232" s="182"/>
      <c r="F232" s="11"/>
      <c r="G232" s="10"/>
      <c r="H232" s="14"/>
      <c r="I232" s="15"/>
      <c r="J232" s="16"/>
      <c r="K232" s="10"/>
      <c r="L232" s="10"/>
      <c r="M232" s="10"/>
      <c r="N232" s="13"/>
      <c r="O232" s="10"/>
      <c r="P232" s="10"/>
      <c r="Q232" s="10"/>
      <c r="R232" s="9"/>
      <c r="S232" s="4"/>
      <c r="T232" s="297"/>
      <c r="U232" s="294"/>
      <c r="V232" s="295"/>
      <c r="W232" s="294"/>
      <c r="X232" s="294"/>
      <c r="Y232" s="294"/>
      <c r="Z232" s="294"/>
      <c r="AA232" s="297"/>
    </row>
    <row r="233" spans="1:27">
      <c r="A233" s="18"/>
      <c r="B233" s="19"/>
      <c r="C233" s="182"/>
      <c r="D233" s="182"/>
      <c r="E233" s="182"/>
      <c r="F233" s="11"/>
      <c r="G233" s="10"/>
      <c r="H233" s="14"/>
      <c r="I233" s="15"/>
      <c r="J233" s="16"/>
      <c r="K233" s="10"/>
      <c r="L233" s="10"/>
      <c r="M233" s="10"/>
      <c r="N233" s="13"/>
      <c r="O233" s="10"/>
      <c r="P233" s="10"/>
      <c r="Q233" s="10"/>
      <c r="R233" s="9"/>
      <c r="S233" s="4"/>
      <c r="T233" s="297"/>
      <c r="U233" s="294"/>
      <c r="V233" s="295"/>
      <c r="W233" s="294"/>
      <c r="X233" s="294"/>
      <c r="Y233" s="294"/>
      <c r="Z233" s="294"/>
      <c r="AA233" s="297"/>
    </row>
    <row r="234" spans="1:27">
      <c r="A234" s="18"/>
      <c r="B234" s="19"/>
      <c r="C234" s="182"/>
      <c r="D234" s="182"/>
      <c r="E234" s="182"/>
      <c r="F234" s="11"/>
      <c r="G234" s="10"/>
      <c r="H234" s="14"/>
      <c r="I234" s="15"/>
      <c r="J234" s="16"/>
      <c r="K234" s="10"/>
      <c r="L234" s="10"/>
      <c r="M234" s="10"/>
      <c r="N234" s="13"/>
      <c r="O234" s="10"/>
      <c r="P234" s="10"/>
      <c r="Q234" s="10"/>
      <c r="R234" s="9"/>
      <c r="S234" s="4"/>
      <c r="T234" s="297"/>
      <c r="U234" s="294"/>
      <c r="V234" s="295"/>
      <c r="W234" s="294"/>
      <c r="X234" s="294"/>
      <c r="Y234" s="294"/>
      <c r="Z234" s="294"/>
      <c r="AA234" s="297"/>
    </row>
    <row r="235" spans="1:27">
      <c r="A235" s="18"/>
      <c r="B235" s="19"/>
      <c r="C235" s="182"/>
      <c r="D235" s="182"/>
      <c r="E235" s="182"/>
      <c r="F235" s="11"/>
      <c r="G235" s="10"/>
      <c r="H235" s="14"/>
      <c r="I235" s="15"/>
      <c r="J235" s="16"/>
      <c r="K235" s="10"/>
      <c r="L235" s="10"/>
      <c r="M235" s="10"/>
      <c r="N235" s="13"/>
      <c r="O235" s="10"/>
      <c r="P235" s="10"/>
      <c r="Q235" s="10"/>
      <c r="R235" s="9"/>
      <c r="S235" s="4"/>
      <c r="T235" s="297"/>
      <c r="U235" s="294"/>
      <c r="V235" s="295"/>
      <c r="W235" s="294"/>
      <c r="X235" s="294"/>
      <c r="Y235" s="294"/>
      <c r="Z235" s="294"/>
      <c r="AA235" s="297"/>
    </row>
    <row r="236" spans="1:27">
      <c r="A236" s="18"/>
      <c r="B236" s="19"/>
      <c r="C236" s="182"/>
      <c r="D236" s="182"/>
      <c r="E236" s="182"/>
      <c r="F236" s="11"/>
      <c r="G236" s="10"/>
      <c r="H236" s="14"/>
      <c r="I236" s="15"/>
      <c r="J236" s="16"/>
      <c r="K236" s="10"/>
      <c r="L236" s="10"/>
      <c r="M236" s="10"/>
      <c r="N236" s="13"/>
      <c r="O236" s="10"/>
      <c r="P236" s="10"/>
      <c r="Q236" s="10"/>
      <c r="R236" s="9"/>
      <c r="S236" s="4"/>
      <c r="T236" s="297"/>
      <c r="U236" s="294"/>
      <c r="V236" s="295"/>
      <c r="W236" s="294"/>
      <c r="X236" s="294"/>
      <c r="Y236" s="294"/>
      <c r="Z236" s="294"/>
      <c r="AA236" s="297"/>
    </row>
    <row r="237" spans="1:27">
      <c r="A237" s="18"/>
      <c r="B237" s="19"/>
      <c r="C237" s="182"/>
      <c r="D237" s="182"/>
      <c r="E237" s="182"/>
      <c r="F237" s="11"/>
      <c r="G237" s="10"/>
      <c r="H237" s="14"/>
      <c r="I237" s="15"/>
      <c r="J237" s="16"/>
      <c r="K237" s="10"/>
      <c r="L237" s="10"/>
      <c r="M237" s="10"/>
      <c r="N237" s="13"/>
      <c r="O237" s="10"/>
      <c r="P237" s="10"/>
      <c r="Q237" s="10"/>
      <c r="R237" s="9"/>
      <c r="S237" s="4"/>
      <c r="T237" s="297"/>
      <c r="U237" s="294"/>
      <c r="V237" s="295"/>
      <c r="W237" s="294"/>
      <c r="X237" s="294"/>
      <c r="Y237" s="294"/>
      <c r="Z237" s="294"/>
      <c r="AA237" s="297"/>
    </row>
    <row r="238" spans="1:27">
      <c r="A238" s="18"/>
      <c r="B238" s="19"/>
      <c r="C238" s="182"/>
      <c r="D238" s="182"/>
      <c r="E238" s="182"/>
      <c r="F238" s="11"/>
      <c r="G238" s="10"/>
      <c r="H238" s="14"/>
      <c r="I238" s="15"/>
      <c r="J238" s="16"/>
      <c r="K238" s="10"/>
      <c r="L238" s="10"/>
      <c r="M238" s="10"/>
      <c r="N238" s="13"/>
      <c r="O238" s="10"/>
      <c r="P238" s="10"/>
      <c r="Q238" s="10"/>
      <c r="R238" s="9"/>
      <c r="S238" s="4"/>
      <c r="T238" s="297"/>
      <c r="U238" s="294"/>
      <c r="V238" s="295"/>
      <c r="W238" s="294"/>
      <c r="X238" s="294"/>
      <c r="Y238" s="294"/>
      <c r="Z238" s="294"/>
      <c r="AA238" s="297"/>
    </row>
    <row r="239" spans="1:27">
      <c r="A239" s="18"/>
      <c r="B239" s="19"/>
      <c r="C239" s="182"/>
      <c r="D239" s="182"/>
      <c r="E239" s="182"/>
      <c r="F239" s="11"/>
      <c r="G239" s="10"/>
      <c r="H239" s="14"/>
      <c r="I239" s="15"/>
      <c r="J239" s="16"/>
      <c r="K239" s="10"/>
      <c r="L239" s="10"/>
      <c r="M239" s="10"/>
      <c r="N239" s="13"/>
      <c r="O239" s="10"/>
      <c r="P239" s="10"/>
      <c r="Q239" s="10"/>
      <c r="R239" s="9"/>
      <c r="S239" s="4"/>
      <c r="T239" s="297"/>
      <c r="U239" s="294"/>
      <c r="V239" s="295"/>
      <c r="W239" s="294"/>
      <c r="X239" s="294"/>
      <c r="Y239" s="294"/>
      <c r="Z239" s="294"/>
      <c r="AA239" s="297"/>
    </row>
    <row r="240" spans="1:27">
      <c r="A240" s="18"/>
      <c r="B240" s="19"/>
      <c r="C240" s="182"/>
      <c r="D240" s="182"/>
      <c r="E240" s="182"/>
      <c r="F240" s="11"/>
      <c r="G240" s="10"/>
      <c r="H240" s="14"/>
      <c r="I240" s="15"/>
      <c r="J240" s="16"/>
      <c r="K240" s="10"/>
      <c r="L240" s="10"/>
      <c r="M240" s="10"/>
      <c r="N240" s="13"/>
      <c r="O240" s="10"/>
      <c r="P240" s="10"/>
      <c r="Q240" s="10"/>
      <c r="R240" s="9"/>
      <c r="S240" s="4"/>
      <c r="T240" s="297"/>
      <c r="U240" s="294"/>
      <c r="V240" s="295"/>
      <c r="W240" s="294"/>
      <c r="X240" s="294"/>
      <c r="Y240" s="294"/>
      <c r="Z240" s="294"/>
      <c r="AA240" s="297"/>
    </row>
    <row r="241" spans="1:27">
      <c r="A241" s="18"/>
      <c r="B241" s="19"/>
      <c r="C241" s="182"/>
      <c r="D241" s="182"/>
      <c r="E241" s="182"/>
      <c r="F241" s="11"/>
      <c r="G241" s="10"/>
      <c r="H241" s="14"/>
      <c r="I241" s="15"/>
      <c r="J241" s="16"/>
      <c r="K241" s="10"/>
      <c r="L241" s="10"/>
      <c r="M241" s="10"/>
      <c r="N241" s="13"/>
      <c r="O241" s="10"/>
      <c r="P241" s="10"/>
      <c r="Q241" s="10"/>
      <c r="R241" s="9"/>
      <c r="S241" s="4"/>
      <c r="T241" s="297"/>
      <c r="U241" s="294"/>
      <c r="V241" s="295"/>
      <c r="W241" s="294"/>
      <c r="X241" s="294"/>
      <c r="Y241" s="294"/>
      <c r="Z241" s="294"/>
      <c r="AA241" s="297"/>
    </row>
    <row r="242" spans="1:27">
      <c r="A242" s="18"/>
      <c r="B242" s="19"/>
      <c r="C242" s="182"/>
      <c r="D242" s="182"/>
      <c r="E242" s="182"/>
      <c r="F242" s="11"/>
      <c r="G242" s="10"/>
      <c r="H242" s="14"/>
      <c r="I242" s="15"/>
      <c r="J242" s="16"/>
      <c r="K242" s="10"/>
      <c r="L242" s="10"/>
      <c r="M242" s="10"/>
      <c r="N242" s="13"/>
      <c r="O242" s="10"/>
      <c r="P242" s="10"/>
      <c r="Q242" s="10"/>
      <c r="R242" s="9"/>
      <c r="S242" s="4"/>
      <c r="T242" s="297"/>
      <c r="U242" s="294"/>
      <c r="V242" s="295"/>
      <c r="W242" s="294"/>
      <c r="X242" s="294"/>
      <c r="Y242" s="294"/>
      <c r="Z242" s="294"/>
      <c r="AA242" s="297"/>
    </row>
    <row r="243" spans="1:27">
      <c r="A243" s="18"/>
      <c r="B243" s="19"/>
      <c r="C243" s="182"/>
      <c r="D243" s="182"/>
      <c r="E243" s="182"/>
      <c r="F243" s="11"/>
      <c r="G243" s="10"/>
      <c r="H243" s="14"/>
      <c r="I243" s="15"/>
      <c r="J243" s="16"/>
      <c r="K243" s="10"/>
      <c r="L243" s="10"/>
      <c r="M243" s="10"/>
      <c r="N243" s="13"/>
      <c r="O243" s="10"/>
      <c r="P243" s="10"/>
      <c r="Q243" s="10"/>
      <c r="R243" s="9"/>
      <c r="S243" s="4"/>
      <c r="T243" s="297"/>
      <c r="U243" s="294"/>
      <c r="V243" s="295"/>
      <c r="W243" s="294"/>
      <c r="X243" s="294"/>
      <c r="Y243" s="294"/>
      <c r="Z243" s="294"/>
      <c r="AA243" s="297"/>
    </row>
    <row r="244" spans="1:27">
      <c r="A244" s="18"/>
      <c r="B244" s="19"/>
      <c r="C244" s="182"/>
      <c r="D244" s="182"/>
      <c r="E244" s="182"/>
      <c r="F244" s="11"/>
      <c r="G244" s="10"/>
      <c r="H244" s="14"/>
      <c r="I244" s="15"/>
      <c r="J244" s="16"/>
      <c r="K244" s="10"/>
      <c r="L244" s="10"/>
      <c r="M244" s="10"/>
      <c r="N244" s="13"/>
      <c r="O244" s="10"/>
      <c r="P244" s="10"/>
      <c r="Q244" s="10"/>
      <c r="R244" s="9"/>
      <c r="S244" s="4"/>
      <c r="T244" s="297"/>
      <c r="U244" s="294"/>
      <c r="V244" s="295"/>
      <c r="W244" s="294"/>
      <c r="X244" s="294"/>
      <c r="Y244" s="294"/>
      <c r="Z244" s="294"/>
      <c r="AA244" s="297"/>
    </row>
    <row r="245" spans="1:27">
      <c r="A245" s="18"/>
      <c r="B245" s="19"/>
      <c r="C245" s="182"/>
      <c r="D245" s="182"/>
      <c r="E245" s="182"/>
      <c r="F245" s="11"/>
      <c r="G245" s="10"/>
      <c r="H245" s="14"/>
      <c r="I245" s="15"/>
      <c r="J245" s="16"/>
      <c r="K245" s="10"/>
      <c r="L245" s="10"/>
      <c r="M245" s="10"/>
      <c r="N245" s="13"/>
      <c r="O245" s="10"/>
      <c r="P245" s="10"/>
      <c r="Q245" s="10"/>
      <c r="R245" s="9"/>
      <c r="S245" s="4"/>
      <c r="T245" s="297"/>
      <c r="U245" s="294"/>
      <c r="V245" s="295"/>
      <c r="W245" s="294"/>
      <c r="X245" s="294"/>
      <c r="Y245" s="294"/>
      <c r="Z245" s="294"/>
      <c r="AA245" s="297"/>
    </row>
    <row r="246" spans="1:27">
      <c r="A246" s="18"/>
      <c r="B246" s="19"/>
      <c r="C246" s="182"/>
      <c r="D246" s="182"/>
      <c r="E246" s="182"/>
      <c r="F246" s="11"/>
      <c r="G246" s="10"/>
      <c r="H246" s="14"/>
      <c r="I246" s="15"/>
      <c r="J246" s="16"/>
      <c r="K246" s="10"/>
      <c r="L246" s="10"/>
      <c r="M246" s="10"/>
      <c r="N246" s="13"/>
      <c r="O246" s="10"/>
      <c r="P246" s="10"/>
      <c r="Q246" s="10"/>
      <c r="R246" s="9"/>
      <c r="S246" s="4"/>
      <c r="T246" s="297"/>
      <c r="U246" s="294"/>
      <c r="V246" s="295"/>
      <c r="W246" s="294"/>
      <c r="X246" s="294"/>
      <c r="Y246" s="294"/>
      <c r="Z246" s="294"/>
      <c r="AA246" s="297"/>
    </row>
    <row r="247" spans="1:27">
      <c r="A247" s="18"/>
      <c r="B247" s="19"/>
      <c r="C247" s="182"/>
      <c r="D247" s="182"/>
      <c r="E247" s="182"/>
      <c r="F247" s="11"/>
      <c r="G247" s="10"/>
      <c r="H247" s="14"/>
      <c r="I247" s="15"/>
      <c r="J247" s="16"/>
      <c r="K247" s="10"/>
      <c r="L247" s="10"/>
      <c r="M247" s="10"/>
      <c r="N247" s="13"/>
      <c r="O247" s="10"/>
      <c r="P247" s="10"/>
      <c r="Q247" s="10"/>
      <c r="R247" s="9"/>
      <c r="S247" s="4"/>
      <c r="T247" s="297"/>
      <c r="U247" s="294"/>
      <c r="V247" s="295"/>
      <c r="W247" s="294"/>
      <c r="X247" s="294"/>
      <c r="Y247" s="294"/>
      <c r="Z247" s="294"/>
      <c r="AA247" s="297"/>
    </row>
    <row r="248" spans="1:27">
      <c r="A248" s="18"/>
      <c r="B248" s="19"/>
      <c r="C248" s="182"/>
      <c r="D248" s="182"/>
      <c r="E248" s="182"/>
      <c r="F248" s="11"/>
      <c r="G248" s="10"/>
      <c r="H248" s="14"/>
      <c r="I248" s="15"/>
      <c r="J248" s="16"/>
      <c r="K248" s="10"/>
      <c r="L248" s="10"/>
      <c r="M248" s="10"/>
      <c r="N248" s="13"/>
      <c r="O248" s="10"/>
      <c r="P248" s="10"/>
      <c r="Q248" s="10"/>
      <c r="R248" s="9"/>
      <c r="S248" s="4"/>
      <c r="T248" s="297"/>
      <c r="U248" s="294"/>
      <c r="V248" s="295"/>
      <c r="W248" s="294"/>
      <c r="X248" s="294"/>
      <c r="Y248" s="294"/>
      <c r="Z248" s="294"/>
      <c r="AA248" s="297"/>
    </row>
    <row r="249" spans="1:27">
      <c r="C249" s="182"/>
      <c r="D249" s="182"/>
      <c r="E249" s="182"/>
      <c r="F249" s="11"/>
      <c r="G249" s="10"/>
      <c r="H249" s="14"/>
      <c r="I249" s="15"/>
      <c r="J249" s="16"/>
      <c r="K249" s="10"/>
      <c r="L249" s="10"/>
      <c r="M249" s="10"/>
      <c r="N249" s="13"/>
      <c r="O249" s="10"/>
      <c r="P249" s="10"/>
      <c r="Q249" s="10"/>
      <c r="R249" s="9"/>
      <c r="S249" s="4"/>
      <c r="T249" s="297"/>
      <c r="U249" s="294"/>
      <c r="V249" s="295"/>
      <c r="W249" s="294"/>
      <c r="X249" s="294"/>
      <c r="Y249" s="294"/>
      <c r="Z249" s="294"/>
      <c r="AA249" s="297"/>
    </row>
    <row r="250" spans="1:27">
      <c r="D250" s="4"/>
      <c r="E250" s="12"/>
      <c r="F250" s="11"/>
      <c r="G250" s="10"/>
      <c r="H250" s="14"/>
      <c r="I250" s="15"/>
      <c r="J250" s="16"/>
      <c r="K250" s="10"/>
      <c r="L250" s="10"/>
      <c r="M250" s="10"/>
      <c r="N250" s="13"/>
      <c r="O250" s="10"/>
      <c r="P250" s="10"/>
      <c r="Q250" s="10"/>
      <c r="R250" s="9"/>
      <c r="S250" s="4"/>
      <c r="T250" s="297"/>
      <c r="U250" s="294"/>
      <c r="V250" s="295"/>
      <c r="W250" s="294"/>
      <c r="X250" s="294"/>
      <c r="Y250" s="294"/>
      <c r="Z250" s="294"/>
      <c r="AA250" s="297"/>
    </row>
    <row r="251" spans="1:27">
      <c r="D251" s="4"/>
      <c r="E251" s="12"/>
      <c r="F251" s="11"/>
      <c r="G251" s="10"/>
      <c r="H251" s="14"/>
      <c r="I251" s="15"/>
      <c r="J251" s="16"/>
      <c r="K251" s="10"/>
      <c r="L251" s="10"/>
      <c r="M251" s="10"/>
      <c r="N251" s="13"/>
      <c r="O251" s="10"/>
      <c r="P251" s="10"/>
      <c r="Q251" s="10"/>
      <c r="R251" s="9"/>
      <c r="S251" s="4"/>
      <c r="T251" s="297"/>
      <c r="U251" s="294"/>
      <c r="V251" s="295"/>
      <c r="W251" s="294"/>
      <c r="X251" s="294"/>
      <c r="Y251" s="294"/>
      <c r="Z251" s="294"/>
      <c r="AA251" s="297"/>
    </row>
    <row r="252" spans="1:27">
      <c r="D252" s="4"/>
      <c r="E252" s="12"/>
      <c r="F252" s="11"/>
      <c r="G252" s="10"/>
      <c r="H252" s="14"/>
      <c r="I252" s="15"/>
      <c r="J252" s="16"/>
      <c r="K252" s="10"/>
      <c r="L252" s="10"/>
      <c r="M252" s="10"/>
      <c r="N252" s="13"/>
      <c r="O252" s="10"/>
      <c r="P252" s="10"/>
      <c r="Q252" s="10"/>
      <c r="R252" s="9"/>
      <c r="S252" s="4"/>
      <c r="T252" s="297"/>
      <c r="U252" s="294"/>
      <c r="V252" s="295"/>
      <c r="W252" s="294"/>
      <c r="X252" s="294"/>
      <c r="Y252" s="294"/>
      <c r="Z252" s="294"/>
      <c r="AA252" s="297"/>
    </row>
    <row r="253" spans="1:27">
      <c r="D253" s="4"/>
      <c r="E253" s="12"/>
      <c r="F253" s="11"/>
      <c r="G253" s="10"/>
      <c r="H253" s="14"/>
      <c r="I253" s="15"/>
      <c r="J253" s="16"/>
      <c r="K253" s="10"/>
      <c r="L253" s="10"/>
      <c r="M253" s="10"/>
      <c r="N253" s="13"/>
      <c r="O253" s="10"/>
      <c r="P253" s="10"/>
      <c r="Q253" s="10"/>
      <c r="R253" s="9"/>
      <c r="S253" s="4"/>
      <c r="T253" s="297"/>
      <c r="U253" s="294"/>
      <c r="V253" s="295"/>
      <c r="W253" s="294"/>
      <c r="X253" s="294"/>
      <c r="Y253" s="294"/>
      <c r="Z253" s="294"/>
      <c r="AA253" s="297"/>
    </row>
    <row r="254" spans="1:27" ht="15" customHeight="1">
      <c r="A254" s="275" t="s">
        <v>266</v>
      </c>
      <c r="B254" s="163" t="s">
        <v>120</v>
      </c>
      <c r="C254" s="56" t="s">
        <v>230</v>
      </c>
      <c r="D254" s="64"/>
      <c r="E254" s="64"/>
      <c r="F254" s="64">
        <f t="shared" si="37"/>
        <v>0</v>
      </c>
      <c r="G254" s="65">
        <f>IF((F254&gt;100),(100*U254), (F254*U254))</f>
        <v>0</v>
      </c>
      <c r="H254" s="66">
        <f t="shared" ref="H254:H274" si="45">IF((F254&gt;100),(F254-100),(0))</f>
        <v>0</v>
      </c>
      <c r="I254" s="67">
        <f>IF((H254&gt;100),(100*V254),(H254*V254))</f>
        <v>0</v>
      </c>
      <c r="J254" s="68">
        <f t="shared" si="34"/>
        <v>0</v>
      </c>
      <c r="K254" s="65">
        <f>IF((J254&gt;0),(J254*W254),(0))</f>
        <v>0</v>
      </c>
      <c r="L254" s="65">
        <f t="shared" si="38"/>
        <v>0</v>
      </c>
      <c r="M254" s="65">
        <f>L254*50%</f>
        <v>0</v>
      </c>
      <c r="N254" s="69">
        <f>IF((Y254&gt;0),Y254,130)*50%</f>
        <v>62.5</v>
      </c>
      <c r="O254" s="65">
        <f>IF((F254&gt;0),0,(Y254))</f>
        <v>125</v>
      </c>
      <c r="P254" s="65">
        <v>0</v>
      </c>
      <c r="Q254" s="65">
        <f>IF((M254&gt;0),(M254+N254+P254),(Y254)+(P254))</f>
        <v>125</v>
      </c>
      <c r="R254" s="62" t="s">
        <v>59</v>
      </c>
      <c r="S254" s="4"/>
      <c r="T254" s="297"/>
      <c r="U254" s="294">
        <v>3.7</v>
      </c>
      <c r="V254" s="295">
        <v>4.2</v>
      </c>
      <c r="W254" s="294">
        <v>5.7</v>
      </c>
      <c r="X254" s="294">
        <v>50</v>
      </c>
      <c r="Y254" s="294">
        <f>2.5*50</f>
        <v>125</v>
      </c>
      <c r="Z254" s="294">
        <v>700</v>
      </c>
      <c r="AA254" s="297"/>
    </row>
    <row r="255" spans="1:27" ht="36" customHeight="1">
      <c r="A255" s="275"/>
      <c r="B255" s="192" t="s">
        <v>231</v>
      </c>
      <c r="C255" s="56" t="s">
        <v>232</v>
      </c>
      <c r="D255" s="56">
        <v>19785</v>
      </c>
      <c r="E255" s="56">
        <v>19613</v>
      </c>
      <c r="F255" s="56">
        <f t="shared" ref="F255:F274" si="46">IF((D255&gt;E255),(D255-E255),(0))/1</f>
        <v>172</v>
      </c>
      <c r="G255" s="57">
        <f>IF((F255&gt;100),(100*U255), (F255*U255))</f>
        <v>370</v>
      </c>
      <c r="H255" s="58">
        <f t="shared" si="45"/>
        <v>72</v>
      </c>
      <c r="I255" s="59">
        <f>IF((H255&gt;100),(100*V255),(H255*V255))</f>
        <v>302.40000000000003</v>
      </c>
      <c r="J255" s="60">
        <f t="shared" ref="J255:J274" si="47">IF((H255&gt;100),(H255-100),(0))</f>
        <v>0</v>
      </c>
      <c r="K255" s="57">
        <f>IF((J255&gt;0),(J255*W255),(0))</f>
        <v>0</v>
      </c>
      <c r="L255" s="57">
        <f t="shared" ref="L255:L274" si="48">(G255+I255+K255)*1</f>
        <v>672.40000000000009</v>
      </c>
      <c r="M255" s="57">
        <f t="shared" ref="M255:M274" si="49">L255*50%</f>
        <v>336.20000000000005</v>
      </c>
      <c r="N255" s="61">
        <f>IF((Y255&gt;0),Y255,130)*50%</f>
        <v>62.5</v>
      </c>
      <c r="O255" s="57">
        <f>IF((F255&gt;0),0,(Y255))</f>
        <v>0</v>
      </c>
      <c r="P255" s="57">
        <v>0</v>
      </c>
      <c r="Q255" s="57">
        <f>IF((M255&gt;0),(M255+N255+P255),(Y255)+(P255))</f>
        <v>398.70000000000005</v>
      </c>
      <c r="R255" s="197" t="s">
        <v>59</v>
      </c>
      <c r="S255" s="4"/>
      <c r="T255" s="297"/>
      <c r="U255" s="294">
        <v>3.7</v>
      </c>
      <c r="V255" s="295">
        <v>4.2</v>
      </c>
      <c r="W255" s="294">
        <v>5.7</v>
      </c>
      <c r="X255" s="294">
        <v>50</v>
      </c>
      <c r="Y255" s="294">
        <f t="shared" ref="Y255:Y274" si="50">2.5*50</f>
        <v>125</v>
      </c>
      <c r="Z255" s="294">
        <v>700</v>
      </c>
      <c r="AA255" s="297"/>
    </row>
    <row r="256" spans="1:27">
      <c r="A256" s="275"/>
      <c r="B256" s="163" t="s">
        <v>229</v>
      </c>
      <c r="C256" s="56" t="s">
        <v>233</v>
      </c>
      <c r="D256" s="63">
        <v>22408</v>
      </c>
      <c r="E256" s="63">
        <v>21942</v>
      </c>
      <c r="F256" s="56">
        <f>IF((D256&gt;E256),(D256-E256),(0))/1</f>
        <v>466</v>
      </c>
      <c r="G256" s="57">
        <f>IF((F256&gt;100),(100*U256), (F256*U256))</f>
        <v>370</v>
      </c>
      <c r="H256" s="58">
        <f t="shared" si="45"/>
        <v>366</v>
      </c>
      <c r="I256" s="59">
        <f>IF((H256&gt;100),(100*V256),(H256*V256))</f>
        <v>420</v>
      </c>
      <c r="J256" s="60">
        <f t="shared" si="47"/>
        <v>266</v>
      </c>
      <c r="K256" s="57">
        <f>IF((J256&gt;0),(J256*W256),(0))</f>
        <v>1516.2</v>
      </c>
      <c r="L256" s="57">
        <f>(G256+I256+K256)*1</f>
        <v>2306.1999999999998</v>
      </c>
      <c r="M256" s="57">
        <f t="shared" si="49"/>
        <v>1153.0999999999999</v>
      </c>
      <c r="N256" s="61">
        <f>IF((Y256&gt;0),Y256,130)*50%</f>
        <v>62.5</v>
      </c>
      <c r="O256" s="57">
        <f>IF((F256&gt;0),0,(Y256))</f>
        <v>0</v>
      </c>
      <c r="P256" s="57">
        <v>0</v>
      </c>
      <c r="Q256" s="57">
        <f>IF((M256&gt;0),(M256+N256+P256),(Y256)+(P256))</f>
        <v>1215.5999999999999</v>
      </c>
      <c r="R256" s="62" t="s">
        <v>59</v>
      </c>
      <c r="S256" s="4"/>
      <c r="T256" s="297"/>
      <c r="U256" s="294">
        <v>3.7</v>
      </c>
      <c r="V256" s="295">
        <v>4.2</v>
      </c>
      <c r="W256" s="294">
        <v>5.7</v>
      </c>
      <c r="X256" s="294">
        <v>50</v>
      </c>
      <c r="Y256" s="294">
        <f t="shared" si="50"/>
        <v>125</v>
      </c>
      <c r="Z256" s="294">
        <v>700</v>
      </c>
      <c r="AA256" s="297"/>
    </row>
    <row r="257" spans="1:27">
      <c r="A257" s="275"/>
      <c r="B257" s="230" t="s">
        <v>120</v>
      </c>
      <c r="C257" s="56" t="s">
        <v>234</v>
      </c>
      <c r="D257" s="64"/>
      <c r="E257" s="64"/>
      <c r="F257" s="64">
        <f t="shared" si="46"/>
        <v>0</v>
      </c>
      <c r="G257" s="65">
        <f>IF((F257&gt;100),(100*U257), (F257*U257))</f>
        <v>0</v>
      </c>
      <c r="H257" s="66">
        <f t="shared" si="45"/>
        <v>0</v>
      </c>
      <c r="I257" s="67">
        <f>IF((H257&gt;100),(100*V257),(H257*V257))</f>
        <v>0</v>
      </c>
      <c r="J257" s="68">
        <f t="shared" si="47"/>
        <v>0</v>
      </c>
      <c r="K257" s="65">
        <f>IF((J257&gt;0),(J257*W257),(0))</f>
        <v>0</v>
      </c>
      <c r="L257" s="65">
        <f t="shared" si="48"/>
        <v>0</v>
      </c>
      <c r="M257" s="65">
        <f t="shared" si="49"/>
        <v>0</v>
      </c>
      <c r="N257" s="69">
        <f>IF((Y257&gt;0),Y257,130)*50%</f>
        <v>62.5</v>
      </c>
      <c r="O257" s="65">
        <f>IF((F257&gt;0),0,(Y257))</f>
        <v>125</v>
      </c>
      <c r="P257" s="65">
        <v>0</v>
      </c>
      <c r="Q257" s="65">
        <f>IF((M257&gt;0),(M257+N257+P257),(Y257)+(P257))</f>
        <v>125</v>
      </c>
      <c r="R257" s="62" t="s">
        <v>59</v>
      </c>
      <c r="S257" s="4"/>
      <c r="T257" s="297"/>
      <c r="U257" s="294">
        <v>3.7</v>
      </c>
      <c r="V257" s="295">
        <v>4.2</v>
      </c>
      <c r="W257" s="294">
        <v>5.7</v>
      </c>
      <c r="X257" s="294">
        <v>50</v>
      </c>
      <c r="Y257" s="294">
        <f t="shared" si="50"/>
        <v>125</v>
      </c>
      <c r="Z257" s="294">
        <v>700</v>
      </c>
      <c r="AA257" s="297"/>
    </row>
    <row r="258" spans="1:27">
      <c r="A258" s="275"/>
      <c r="B258" s="73" t="s">
        <v>235</v>
      </c>
      <c r="C258" s="56" t="s">
        <v>236</v>
      </c>
      <c r="D258" s="56">
        <v>22168</v>
      </c>
      <c r="E258" s="56">
        <v>21908</v>
      </c>
      <c r="F258" s="56">
        <f t="shared" si="46"/>
        <v>260</v>
      </c>
      <c r="G258" s="57">
        <f>IF((F258&gt;100),(100*U258), (F258*U258))</f>
        <v>370</v>
      </c>
      <c r="H258" s="58">
        <f t="shared" si="45"/>
        <v>160</v>
      </c>
      <c r="I258" s="59">
        <f>IF((H258&gt;100),(100*V258),(H258*V258))</f>
        <v>420</v>
      </c>
      <c r="J258" s="60">
        <f t="shared" si="47"/>
        <v>60</v>
      </c>
      <c r="K258" s="57">
        <f>IF((J258&gt;0),(J258*W258),(0))</f>
        <v>342</v>
      </c>
      <c r="L258" s="57">
        <f t="shared" si="48"/>
        <v>1132</v>
      </c>
      <c r="M258" s="57">
        <f t="shared" si="49"/>
        <v>566</v>
      </c>
      <c r="N258" s="61">
        <f>IF((Y258&gt;0),Y258,130)*50%</f>
        <v>62.5</v>
      </c>
      <c r="O258" s="57">
        <f>IF((F258&gt;0),0,(Y258))</f>
        <v>0</v>
      </c>
      <c r="P258" s="57">
        <v>0</v>
      </c>
      <c r="Q258" s="57">
        <f>IF((M258&gt;0),(M258+N258+P258),(Y258)+(P258))</f>
        <v>628.5</v>
      </c>
      <c r="R258" s="62" t="s">
        <v>59</v>
      </c>
      <c r="S258" s="4"/>
      <c r="T258" s="297"/>
      <c r="U258" s="294">
        <v>3.7</v>
      </c>
      <c r="V258" s="295">
        <v>4.2</v>
      </c>
      <c r="W258" s="294">
        <v>5.7</v>
      </c>
      <c r="X258" s="294">
        <v>50</v>
      </c>
      <c r="Y258" s="294">
        <f t="shared" si="50"/>
        <v>125</v>
      </c>
      <c r="Z258" s="294">
        <v>700</v>
      </c>
      <c r="AA258" s="297"/>
    </row>
    <row r="259" spans="1:27">
      <c r="A259" s="275"/>
      <c r="B259" s="153" t="s">
        <v>286</v>
      </c>
      <c r="C259" s="56" t="s">
        <v>237</v>
      </c>
      <c r="D259" s="56">
        <v>30591</v>
      </c>
      <c r="E259" s="56">
        <v>30269</v>
      </c>
      <c r="F259" s="56">
        <f t="shared" si="46"/>
        <v>322</v>
      </c>
      <c r="G259" s="57">
        <f>IF((F259&gt;100),(100*U259), (F259*U259))</f>
        <v>370</v>
      </c>
      <c r="H259" s="58">
        <f t="shared" si="45"/>
        <v>222</v>
      </c>
      <c r="I259" s="59">
        <f>IF((H259&gt;100),(100*V259),(H259*V259))</f>
        <v>420</v>
      </c>
      <c r="J259" s="60">
        <f t="shared" si="47"/>
        <v>122</v>
      </c>
      <c r="K259" s="57">
        <f>IF((J259&gt;0),(J259*W259),(0))</f>
        <v>695.4</v>
      </c>
      <c r="L259" s="57">
        <f t="shared" si="48"/>
        <v>1485.4</v>
      </c>
      <c r="M259" s="57">
        <f t="shared" si="49"/>
        <v>742.7</v>
      </c>
      <c r="N259" s="61">
        <f>IF((Y259&gt;0),Y259,130)*50%</f>
        <v>62.5</v>
      </c>
      <c r="O259" s="57">
        <f>IF((F259&gt;0),0,(Y259))</f>
        <v>0</v>
      </c>
      <c r="P259" s="57">
        <v>0</v>
      </c>
      <c r="Q259" s="57">
        <f>IF((M259&gt;0),(M259+N259+P259),(Y259)+(P259))</f>
        <v>805.2</v>
      </c>
      <c r="R259" s="62" t="s">
        <v>59</v>
      </c>
      <c r="S259" s="4"/>
      <c r="T259" s="297"/>
      <c r="U259" s="294">
        <v>3.7</v>
      </c>
      <c r="V259" s="295">
        <v>4.2</v>
      </c>
      <c r="W259" s="294">
        <v>5.7</v>
      </c>
      <c r="X259" s="294">
        <v>50</v>
      </c>
      <c r="Y259" s="294">
        <f t="shared" si="50"/>
        <v>125</v>
      </c>
      <c r="Z259" s="294">
        <v>700</v>
      </c>
      <c r="AA259" s="297"/>
    </row>
    <row r="260" spans="1:27">
      <c r="A260" s="275"/>
      <c r="B260" s="130" t="s">
        <v>267</v>
      </c>
      <c r="C260" s="99" t="s">
        <v>238</v>
      </c>
      <c r="D260" s="63">
        <v>17094</v>
      </c>
      <c r="E260" s="63">
        <v>16859</v>
      </c>
      <c r="F260" s="56">
        <f>IF((D260&gt;E260),(D260-E260),(0))/1</f>
        <v>235</v>
      </c>
      <c r="G260" s="57">
        <f>IF((F260&gt;100),(100*U260), (F260*U260))</f>
        <v>370</v>
      </c>
      <c r="H260" s="58">
        <f t="shared" si="45"/>
        <v>135</v>
      </c>
      <c r="I260" s="59">
        <f>IF((H260&gt;100),(100*V260),(H260*V260))</f>
        <v>420</v>
      </c>
      <c r="J260" s="60">
        <f t="shared" si="47"/>
        <v>35</v>
      </c>
      <c r="K260" s="57">
        <f>IF((J260&gt;0),(J260*W260),(0))</f>
        <v>199.5</v>
      </c>
      <c r="L260" s="57">
        <f>(G260+I260+K260)*1</f>
        <v>989.5</v>
      </c>
      <c r="M260" s="57">
        <f t="shared" si="49"/>
        <v>494.75</v>
      </c>
      <c r="N260" s="61">
        <f>IF((Y260&gt;0),Y260,130)*50%</f>
        <v>62.5</v>
      </c>
      <c r="O260" s="57">
        <f>IF((F260&gt;0),0,(Y260))</f>
        <v>0</v>
      </c>
      <c r="P260" s="57">
        <v>0</v>
      </c>
      <c r="Q260" s="57">
        <f>IF((M260&gt;0),(M260+N260+P260),(Y260)+(P260))</f>
        <v>557.25</v>
      </c>
      <c r="R260" s="62" t="s">
        <v>59</v>
      </c>
      <c r="S260" s="4"/>
      <c r="T260" s="297"/>
      <c r="U260" s="294">
        <v>3.7</v>
      </c>
      <c r="V260" s="295">
        <v>4.2</v>
      </c>
      <c r="W260" s="294">
        <v>5.7</v>
      </c>
      <c r="X260" s="294">
        <v>50</v>
      </c>
      <c r="Y260" s="294">
        <f t="shared" si="50"/>
        <v>125</v>
      </c>
      <c r="Z260" s="294">
        <v>700</v>
      </c>
      <c r="AA260" s="297"/>
    </row>
    <row r="261" spans="1:27">
      <c r="A261" s="275"/>
      <c r="B261" s="180" t="s">
        <v>263</v>
      </c>
      <c r="C261" s="56" t="s">
        <v>239</v>
      </c>
      <c r="D261" s="56">
        <v>11271</v>
      </c>
      <c r="E261" s="56">
        <v>11136</v>
      </c>
      <c r="F261" s="56">
        <f t="shared" si="46"/>
        <v>135</v>
      </c>
      <c r="G261" s="57">
        <f>IF((F261&gt;100),(100*U261), (F261*U261))</f>
        <v>370</v>
      </c>
      <c r="H261" s="58">
        <f t="shared" si="45"/>
        <v>35</v>
      </c>
      <c r="I261" s="59">
        <f>IF((H261&gt;100),(100*V261),(H261*V261))</f>
        <v>147</v>
      </c>
      <c r="J261" s="60">
        <f t="shared" si="47"/>
        <v>0</v>
      </c>
      <c r="K261" s="57">
        <f>IF((J261&gt;0),(J261*W261),(0))</f>
        <v>0</v>
      </c>
      <c r="L261" s="57">
        <f t="shared" si="48"/>
        <v>517</v>
      </c>
      <c r="M261" s="57">
        <f t="shared" si="49"/>
        <v>258.5</v>
      </c>
      <c r="N261" s="61">
        <f>IF((Y261&gt;0),Y261,130)*50%</f>
        <v>62.5</v>
      </c>
      <c r="O261" s="57">
        <f>IF((F261&gt;0),0,(Y261))</f>
        <v>0</v>
      </c>
      <c r="P261" s="57">
        <v>0</v>
      </c>
      <c r="Q261" s="57">
        <f>IF((M261&gt;0),(M261+N261+P261),(Y261)+(P261))</f>
        <v>321</v>
      </c>
      <c r="R261" s="62" t="s">
        <v>59</v>
      </c>
      <c r="S261" s="4"/>
      <c r="T261" s="297"/>
      <c r="U261" s="294">
        <v>3.7</v>
      </c>
      <c r="V261" s="295">
        <v>4.2</v>
      </c>
      <c r="W261" s="294">
        <v>5.7</v>
      </c>
      <c r="X261" s="294">
        <v>50</v>
      </c>
      <c r="Y261" s="294">
        <f t="shared" si="50"/>
        <v>125</v>
      </c>
      <c r="Z261" s="294">
        <v>700</v>
      </c>
      <c r="AA261" s="297"/>
    </row>
    <row r="262" spans="1:27">
      <c r="A262" s="275"/>
      <c r="B262" s="171" t="s">
        <v>285</v>
      </c>
      <c r="C262" s="56" t="s">
        <v>240</v>
      </c>
      <c r="D262" s="56">
        <v>47034</v>
      </c>
      <c r="E262" s="56">
        <v>46694</v>
      </c>
      <c r="F262" s="56">
        <f>IF((D262&gt;E262),(D262-E262),(0))/1</f>
        <v>340</v>
      </c>
      <c r="G262" s="57">
        <f>IF((F262&gt;100),(100*U262), (F262*U262))</f>
        <v>370</v>
      </c>
      <c r="H262" s="58">
        <f t="shared" si="45"/>
        <v>240</v>
      </c>
      <c r="I262" s="59">
        <f>IF((H262&gt;100),(100*V262),(H262*V262))</f>
        <v>420</v>
      </c>
      <c r="J262" s="60">
        <f t="shared" si="47"/>
        <v>140</v>
      </c>
      <c r="K262" s="57">
        <f>IF((J262&gt;0),(J262*W262),(0))</f>
        <v>798</v>
      </c>
      <c r="L262" s="57">
        <f>(G262+I262+K262)*1</f>
        <v>1588</v>
      </c>
      <c r="M262" s="57">
        <f t="shared" si="49"/>
        <v>794</v>
      </c>
      <c r="N262" s="61">
        <f>IF((Y262&gt;0),Y262,130)*50%</f>
        <v>62.5</v>
      </c>
      <c r="O262" s="57">
        <f>IF((F262&gt;0),0,(Y262))</f>
        <v>0</v>
      </c>
      <c r="P262" s="57">
        <v>0</v>
      </c>
      <c r="Q262" s="57">
        <f>IF((M262&gt;0),(M262+N262+P262),(Y262)+(P262))</f>
        <v>856.5</v>
      </c>
      <c r="R262" s="62" t="s">
        <v>59</v>
      </c>
      <c r="S262" s="4"/>
      <c r="T262" s="297"/>
      <c r="U262" s="294">
        <v>3.7</v>
      </c>
      <c r="V262" s="295">
        <v>4.2</v>
      </c>
      <c r="W262" s="294">
        <v>5.7</v>
      </c>
      <c r="X262" s="294">
        <v>50</v>
      </c>
      <c r="Y262" s="294">
        <f t="shared" si="50"/>
        <v>125</v>
      </c>
      <c r="Z262" s="294">
        <v>700</v>
      </c>
      <c r="AA262" s="297"/>
    </row>
    <row r="263" spans="1:27">
      <c r="A263" s="275"/>
      <c r="B263" s="166" t="s">
        <v>291</v>
      </c>
      <c r="C263" s="56" t="s">
        <v>241</v>
      </c>
      <c r="D263" s="56">
        <v>3228</v>
      </c>
      <c r="E263" s="56">
        <v>3123</v>
      </c>
      <c r="F263" s="56">
        <f>IF((D263&gt;E263),(D263-E263),(0))/1</f>
        <v>105</v>
      </c>
      <c r="G263" s="57">
        <f>IF((F263&gt;100),(100*U263), (F263*U263))</f>
        <v>370</v>
      </c>
      <c r="H263" s="58">
        <f t="shared" si="45"/>
        <v>5</v>
      </c>
      <c r="I263" s="59">
        <f>IF((H263&gt;100),(100*V263),(H263*V263))</f>
        <v>21</v>
      </c>
      <c r="J263" s="60">
        <f t="shared" si="47"/>
        <v>0</v>
      </c>
      <c r="K263" s="57">
        <f>IF((J263&gt;0),(J263*W263),(0))</f>
        <v>0</v>
      </c>
      <c r="L263" s="57">
        <f>(G263+I263+K263)*1</f>
        <v>391</v>
      </c>
      <c r="M263" s="57">
        <f t="shared" si="49"/>
        <v>195.5</v>
      </c>
      <c r="N263" s="61">
        <f>IF((Y263&gt;0),Y263,130)*50%</f>
        <v>62.5</v>
      </c>
      <c r="O263" s="57">
        <f>IF((F263&gt;0),0,(Y263))</f>
        <v>0</v>
      </c>
      <c r="P263" s="57">
        <v>0</v>
      </c>
      <c r="Q263" s="57">
        <f>IF((M263&gt;0),(M263+N263+P263),(Y263)+(P263))</f>
        <v>258</v>
      </c>
      <c r="R263" s="62" t="s">
        <v>59</v>
      </c>
      <c r="S263" s="4"/>
      <c r="T263" s="297"/>
      <c r="U263" s="294">
        <v>3.7</v>
      </c>
      <c r="V263" s="295">
        <v>4.2</v>
      </c>
      <c r="W263" s="294">
        <v>5.7</v>
      </c>
      <c r="X263" s="294">
        <v>50</v>
      </c>
      <c r="Y263" s="294">
        <f t="shared" si="50"/>
        <v>125</v>
      </c>
      <c r="Z263" s="294">
        <v>700</v>
      </c>
      <c r="AA263" s="297"/>
    </row>
    <row r="264" spans="1:27">
      <c r="A264" s="275"/>
      <c r="B264" s="73" t="s">
        <v>242</v>
      </c>
      <c r="C264" s="56" t="s">
        <v>243</v>
      </c>
      <c r="D264" s="56">
        <v>19618</v>
      </c>
      <c r="E264" s="56">
        <v>19555</v>
      </c>
      <c r="F264" s="56">
        <f t="shared" si="46"/>
        <v>63</v>
      </c>
      <c r="G264" s="57">
        <f>IF((F264&gt;100),(100*U264), (F264*U264))</f>
        <v>233.10000000000002</v>
      </c>
      <c r="H264" s="58">
        <f t="shared" si="45"/>
        <v>0</v>
      </c>
      <c r="I264" s="59">
        <f>IF((H264&gt;100),(100*V264),(H264*V264))</f>
        <v>0</v>
      </c>
      <c r="J264" s="60">
        <f t="shared" si="47"/>
        <v>0</v>
      </c>
      <c r="K264" s="57">
        <f>IF((J264&gt;0),(J264*W264),(0))</f>
        <v>0</v>
      </c>
      <c r="L264" s="57">
        <f t="shared" si="48"/>
        <v>233.10000000000002</v>
      </c>
      <c r="M264" s="57">
        <f t="shared" si="49"/>
        <v>116.55000000000001</v>
      </c>
      <c r="N264" s="61">
        <f>IF((Y264&gt;0),Y264,130)*50%</f>
        <v>62.5</v>
      </c>
      <c r="O264" s="57">
        <f>IF((F264&gt;0),0,(Y264))</f>
        <v>0</v>
      </c>
      <c r="P264" s="57">
        <v>0</v>
      </c>
      <c r="Q264" s="57">
        <f>IF((M264&gt;0),(M264+N264+P264),(Y264)+(P264))</f>
        <v>179.05</v>
      </c>
      <c r="R264" s="62" t="s">
        <v>59</v>
      </c>
      <c r="S264" s="4"/>
      <c r="T264" s="297"/>
      <c r="U264" s="294">
        <v>3.7</v>
      </c>
      <c r="V264" s="295">
        <v>4.2</v>
      </c>
      <c r="W264" s="294">
        <v>5.7</v>
      </c>
      <c r="X264" s="294">
        <v>50</v>
      </c>
      <c r="Y264" s="294">
        <f t="shared" si="50"/>
        <v>125</v>
      </c>
      <c r="Z264" s="294">
        <v>700</v>
      </c>
      <c r="AA264" s="297"/>
    </row>
    <row r="265" spans="1:27">
      <c r="A265" s="275"/>
      <c r="B265" s="179" t="s">
        <v>244</v>
      </c>
      <c r="C265" s="56" t="s">
        <v>245</v>
      </c>
      <c r="D265" s="56">
        <v>14599</v>
      </c>
      <c r="E265" s="56">
        <v>14586</v>
      </c>
      <c r="F265" s="56">
        <f>IF((D265&gt;E265),(D265-E265),(0))/1</f>
        <v>13</v>
      </c>
      <c r="G265" s="57">
        <f>IF((F265&gt;100),(100*U265), (F265*U265))</f>
        <v>48.1</v>
      </c>
      <c r="H265" s="58">
        <f t="shared" si="45"/>
        <v>0</v>
      </c>
      <c r="I265" s="59">
        <f>IF((H265&gt;100),(100*V265),(H265*V265))</f>
        <v>0</v>
      </c>
      <c r="J265" s="60">
        <f t="shared" si="47"/>
        <v>0</v>
      </c>
      <c r="K265" s="57">
        <f>IF((J265&gt;0),(J265*W265),(0))</f>
        <v>0</v>
      </c>
      <c r="L265" s="57">
        <f>(G265+I265+K265)*1</f>
        <v>48.1</v>
      </c>
      <c r="M265" s="57">
        <f t="shared" si="49"/>
        <v>24.05</v>
      </c>
      <c r="N265" s="61">
        <f>IF((Y265&gt;0),Y265,130)*50%</f>
        <v>62.5</v>
      </c>
      <c r="O265" s="57">
        <f>IF((F265&gt;0),0,(Y265))</f>
        <v>0</v>
      </c>
      <c r="P265" s="57">
        <v>0</v>
      </c>
      <c r="Q265" s="57">
        <f>IF((M265&gt;0),(M265+N265+P265),(Y265)+(P265))</f>
        <v>86.55</v>
      </c>
      <c r="R265" s="62" t="s">
        <v>59</v>
      </c>
      <c r="S265" s="4"/>
      <c r="T265" s="297"/>
      <c r="U265" s="294">
        <v>3.7</v>
      </c>
      <c r="V265" s="295">
        <v>4.2</v>
      </c>
      <c r="W265" s="294">
        <v>5.7</v>
      </c>
      <c r="X265" s="294">
        <v>50</v>
      </c>
      <c r="Y265" s="294">
        <f t="shared" si="50"/>
        <v>125</v>
      </c>
      <c r="Z265" s="294">
        <v>700</v>
      </c>
      <c r="AA265" s="297"/>
    </row>
    <row r="266" spans="1:27">
      <c r="A266" s="275"/>
      <c r="B266" s="73" t="s">
        <v>246</v>
      </c>
      <c r="C266" s="56" t="s">
        <v>247</v>
      </c>
      <c r="D266" s="56">
        <v>9547</v>
      </c>
      <c r="E266" s="56">
        <v>9518</v>
      </c>
      <c r="F266" s="56">
        <f>IF((D266&gt;E266),(D266-E266),(0))/1</f>
        <v>29</v>
      </c>
      <c r="G266" s="57">
        <f>IF((F266&gt;100),(100*U266), (F266*U266))</f>
        <v>107.30000000000001</v>
      </c>
      <c r="H266" s="58">
        <f t="shared" si="45"/>
        <v>0</v>
      </c>
      <c r="I266" s="59">
        <f>IF((H266&gt;100),(100*V266),(H266*V266))</f>
        <v>0</v>
      </c>
      <c r="J266" s="60">
        <f t="shared" si="47"/>
        <v>0</v>
      </c>
      <c r="K266" s="57">
        <f>IF((J266&gt;0),(J266*W266),(0))</f>
        <v>0</v>
      </c>
      <c r="L266" s="57">
        <f>(G266+I266+K266)*1</f>
        <v>107.30000000000001</v>
      </c>
      <c r="M266" s="57">
        <f t="shared" si="49"/>
        <v>53.650000000000006</v>
      </c>
      <c r="N266" s="61">
        <f>IF((Y266&gt;0),Y266,130)*50%</f>
        <v>62.5</v>
      </c>
      <c r="O266" s="57">
        <f>IF((F266&gt;0),0,(Y266))</f>
        <v>0</v>
      </c>
      <c r="P266" s="57">
        <v>0</v>
      </c>
      <c r="Q266" s="57">
        <f>IF((M266&gt;0),(M266+N266+P266),(Y266)+(P266))</f>
        <v>116.15</v>
      </c>
      <c r="R266" s="62" t="s">
        <v>59</v>
      </c>
      <c r="S266" s="4"/>
      <c r="T266" s="297"/>
      <c r="U266" s="294">
        <v>3.7</v>
      </c>
      <c r="V266" s="295">
        <v>4.2</v>
      </c>
      <c r="W266" s="294">
        <v>5.7</v>
      </c>
      <c r="X266" s="294">
        <v>50</v>
      </c>
      <c r="Y266" s="294">
        <f t="shared" si="50"/>
        <v>125</v>
      </c>
      <c r="Z266" s="294">
        <v>700</v>
      </c>
      <c r="AA266" s="297"/>
    </row>
    <row r="267" spans="1:27">
      <c r="A267" s="275"/>
      <c r="B267" s="171" t="s">
        <v>257</v>
      </c>
      <c r="C267" s="56" t="s">
        <v>248</v>
      </c>
      <c r="D267" s="56">
        <v>21942</v>
      </c>
      <c r="E267" s="56">
        <v>21895</v>
      </c>
      <c r="F267" s="56">
        <f t="shared" si="46"/>
        <v>47</v>
      </c>
      <c r="G267" s="57">
        <f>IF((F267&gt;100),(100*U267), (F267*U267))</f>
        <v>173.9</v>
      </c>
      <c r="H267" s="58">
        <f t="shared" si="45"/>
        <v>0</v>
      </c>
      <c r="I267" s="59">
        <f>IF((H267&gt;100),(100*V267),(H267*V267))</f>
        <v>0</v>
      </c>
      <c r="J267" s="60">
        <f t="shared" si="47"/>
        <v>0</v>
      </c>
      <c r="K267" s="57">
        <f>IF((J267&gt;0),(J267*W267),(0))</f>
        <v>0</v>
      </c>
      <c r="L267" s="57">
        <f t="shared" si="48"/>
        <v>173.9</v>
      </c>
      <c r="M267" s="57">
        <f t="shared" si="49"/>
        <v>86.95</v>
      </c>
      <c r="N267" s="61">
        <f>IF((Y267&gt;0),Y267,130)*50%</f>
        <v>62.5</v>
      </c>
      <c r="O267" s="57">
        <f>IF((F267&gt;0),0,(Y267))</f>
        <v>0</v>
      </c>
      <c r="P267" s="57">
        <v>0</v>
      </c>
      <c r="Q267" s="57">
        <f>IF((M267&gt;0),(M267+N267+P267),(Y267)+(P267))</f>
        <v>149.44999999999999</v>
      </c>
      <c r="R267" s="62" t="s">
        <v>59</v>
      </c>
      <c r="S267" s="4"/>
      <c r="T267" s="297"/>
      <c r="U267" s="294">
        <v>3.7</v>
      </c>
      <c r="V267" s="295">
        <v>4.2</v>
      </c>
      <c r="W267" s="294">
        <v>5.7</v>
      </c>
      <c r="X267" s="294">
        <v>50</v>
      </c>
      <c r="Y267" s="294">
        <f t="shared" si="50"/>
        <v>125</v>
      </c>
      <c r="Z267" s="294">
        <v>700</v>
      </c>
      <c r="AA267" s="297"/>
    </row>
    <row r="268" spans="1:27">
      <c r="A268" s="275"/>
      <c r="B268" s="73" t="s">
        <v>249</v>
      </c>
      <c r="C268" s="56" t="s">
        <v>250</v>
      </c>
      <c r="D268" s="56">
        <v>7025</v>
      </c>
      <c r="E268" s="56">
        <v>6851</v>
      </c>
      <c r="F268" s="56">
        <f t="shared" si="46"/>
        <v>174</v>
      </c>
      <c r="G268" s="57">
        <f>IF((F268&gt;100),(100*U268), (F268*U268))</f>
        <v>370</v>
      </c>
      <c r="H268" s="58">
        <f t="shared" si="45"/>
        <v>74</v>
      </c>
      <c r="I268" s="59">
        <f>IF((H268&gt;100),(100*V268),(H268*V268))</f>
        <v>310.8</v>
      </c>
      <c r="J268" s="60">
        <f t="shared" si="47"/>
        <v>0</v>
      </c>
      <c r="K268" s="57">
        <f>IF((J268&gt;0),(J268*W268),(0))</f>
        <v>0</v>
      </c>
      <c r="L268" s="57">
        <f t="shared" si="48"/>
        <v>680.8</v>
      </c>
      <c r="M268" s="57">
        <f t="shared" si="49"/>
        <v>340.4</v>
      </c>
      <c r="N268" s="61">
        <f>IF((Y268&gt;0),Y268,130)*50%</f>
        <v>62.5</v>
      </c>
      <c r="O268" s="57">
        <f>IF((F268&gt;0),0,(Y268))</f>
        <v>0</v>
      </c>
      <c r="P268" s="57">
        <v>0</v>
      </c>
      <c r="Q268" s="57">
        <f>IF((M268&gt;0),(M268+N268+P268),(Y268)+(P268))</f>
        <v>402.9</v>
      </c>
      <c r="R268" s="62" t="s">
        <v>59</v>
      </c>
      <c r="S268" s="4"/>
      <c r="T268" s="297"/>
      <c r="U268" s="294">
        <v>3.7</v>
      </c>
      <c r="V268" s="295">
        <v>4.2</v>
      </c>
      <c r="W268" s="294">
        <v>5.7</v>
      </c>
      <c r="X268" s="294">
        <v>50</v>
      </c>
      <c r="Y268" s="294">
        <f t="shared" si="50"/>
        <v>125</v>
      </c>
      <c r="Z268" s="294">
        <v>700</v>
      </c>
      <c r="AA268" s="297"/>
    </row>
    <row r="269" spans="1:27">
      <c r="A269" s="275"/>
      <c r="B269" s="73" t="s">
        <v>251</v>
      </c>
      <c r="C269" s="56" t="s">
        <v>252</v>
      </c>
      <c r="D269" s="56">
        <v>12885</v>
      </c>
      <c r="E269" s="56">
        <v>12634</v>
      </c>
      <c r="F269" s="56">
        <f t="shared" si="46"/>
        <v>251</v>
      </c>
      <c r="G269" s="57">
        <f>IF((F269&gt;100),(100*U269), (F269*U269))</f>
        <v>370</v>
      </c>
      <c r="H269" s="58">
        <f t="shared" si="45"/>
        <v>151</v>
      </c>
      <c r="I269" s="59">
        <f>IF((H269&gt;100),(100*V269),(H269*V269))</f>
        <v>420</v>
      </c>
      <c r="J269" s="60">
        <f t="shared" si="47"/>
        <v>51</v>
      </c>
      <c r="K269" s="57">
        <f>IF((J269&gt;0),(J269*W269),(0))</f>
        <v>290.7</v>
      </c>
      <c r="L269" s="57">
        <f t="shared" si="48"/>
        <v>1080.7</v>
      </c>
      <c r="M269" s="57">
        <f t="shared" si="49"/>
        <v>540.35</v>
      </c>
      <c r="N269" s="61">
        <f>IF((Y269&gt;0),Y269,130)*50%</f>
        <v>62.5</v>
      </c>
      <c r="O269" s="57">
        <f>IF((F269&gt;0),0,(Y269))</f>
        <v>0</v>
      </c>
      <c r="P269" s="57">
        <v>0</v>
      </c>
      <c r="Q269" s="57">
        <f>IF((M269&gt;0),(M269+N269+P269),(Y269)+(P269))</f>
        <v>602.85</v>
      </c>
      <c r="R269" s="62" t="s">
        <v>59</v>
      </c>
      <c r="S269" s="4"/>
      <c r="T269" s="297"/>
      <c r="U269" s="294">
        <v>3.7</v>
      </c>
      <c r="V269" s="295">
        <v>4.2</v>
      </c>
      <c r="W269" s="294">
        <v>5.7</v>
      </c>
      <c r="X269" s="294">
        <v>50</v>
      </c>
      <c r="Y269" s="294">
        <f t="shared" si="50"/>
        <v>125</v>
      </c>
      <c r="Z269" s="294">
        <v>700</v>
      </c>
      <c r="AA269" s="297"/>
    </row>
    <row r="270" spans="1:27">
      <c r="A270" s="275"/>
      <c r="B270" s="73" t="s">
        <v>253</v>
      </c>
      <c r="C270" s="56" t="s">
        <v>254</v>
      </c>
      <c r="D270" s="56">
        <v>19812</v>
      </c>
      <c r="E270" s="56">
        <v>19612</v>
      </c>
      <c r="F270" s="56">
        <f t="shared" si="46"/>
        <v>200</v>
      </c>
      <c r="G270" s="57">
        <f>IF((F270&gt;100),(100*U270), (F270*U270))</f>
        <v>370</v>
      </c>
      <c r="H270" s="58">
        <f t="shared" si="45"/>
        <v>100</v>
      </c>
      <c r="I270" s="59">
        <f>IF((H270&gt;100),(100*V270),(H270*V270))</f>
        <v>420</v>
      </c>
      <c r="J270" s="60">
        <f t="shared" si="47"/>
        <v>0</v>
      </c>
      <c r="K270" s="57">
        <f>IF((J270&gt;0),(J270*W270),(0))</f>
        <v>0</v>
      </c>
      <c r="L270" s="57">
        <f t="shared" si="48"/>
        <v>790</v>
      </c>
      <c r="M270" s="57">
        <f t="shared" si="49"/>
        <v>395</v>
      </c>
      <c r="N270" s="61">
        <f>IF((Y270&gt;0),Y270,130)*50%</f>
        <v>62.5</v>
      </c>
      <c r="O270" s="57">
        <f>IF((F270&gt;0),0,(Y270))</f>
        <v>0</v>
      </c>
      <c r="P270" s="57">
        <v>0</v>
      </c>
      <c r="Q270" s="57">
        <f>IF((M270&gt;0),(M270+N270+P270),(Y270)+(P270))</f>
        <v>457.5</v>
      </c>
      <c r="R270" s="62" t="s">
        <v>59</v>
      </c>
      <c r="S270" s="4"/>
      <c r="T270" s="297"/>
      <c r="U270" s="294">
        <v>3.7</v>
      </c>
      <c r="V270" s="295">
        <v>4.2</v>
      </c>
      <c r="W270" s="294">
        <v>5.7</v>
      </c>
      <c r="X270" s="294">
        <v>50</v>
      </c>
      <c r="Y270" s="294">
        <f t="shared" si="50"/>
        <v>125</v>
      </c>
      <c r="Z270" s="294">
        <v>700</v>
      </c>
      <c r="AA270" s="297"/>
    </row>
    <row r="271" spans="1:27">
      <c r="A271" s="275"/>
      <c r="B271" s="73" t="s">
        <v>255</v>
      </c>
      <c r="C271" s="56" t="s">
        <v>256</v>
      </c>
      <c r="D271" s="56">
        <v>19247</v>
      </c>
      <c r="E271" s="56">
        <v>19247</v>
      </c>
      <c r="F271" s="56">
        <f t="shared" si="46"/>
        <v>0</v>
      </c>
      <c r="G271" s="57">
        <f>IF((F271&gt;100),(100*U271), (F271*U271))</f>
        <v>0</v>
      </c>
      <c r="H271" s="58">
        <f t="shared" si="45"/>
        <v>0</v>
      </c>
      <c r="I271" s="59">
        <f>IF((H271&gt;100),(100*V271),(H271*V271))</f>
        <v>0</v>
      </c>
      <c r="J271" s="60">
        <f t="shared" si="47"/>
        <v>0</v>
      </c>
      <c r="K271" s="57">
        <f>IF((J271&gt;0),(J271*W271),(0))</f>
        <v>0</v>
      </c>
      <c r="L271" s="57">
        <f t="shared" si="48"/>
        <v>0</v>
      </c>
      <c r="M271" s="57">
        <f t="shared" si="49"/>
        <v>0</v>
      </c>
      <c r="N271" s="61">
        <f>IF((Y271&gt;0),Y271,130)*50%</f>
        <v>62.5</v>
      </c>
      <c r="O271" s="57">
        <f>IF((F271&gt;0),0,(Y271))</f>
        <v>125</v>
      </c>
      <c r="P271" s="57">
        <v>0</v>
      </c>
      <c r="Q271" s="57">
        <f>IF((M271&gt;0),(M271+N271+P271),(Y271)+(P271))</f>
        <v>125</v>
      </c>
      <c r="R271" s="62" t="s">
        <v>59</v>
      </c>
      <c r="S271" s="4"/>
      <c r="T271" s="297"/>
      <c r="U271" s="294">
        <v>3.7</v>
      </c>
      <c r="V271" s="295">
        <v>4.2</v>
      </c>
      <c r="W271" s="294">
        <v>5.7</v>
      </c>
      <c r="X271" s="294">
        <v>50</v>
      </c>
      <c r="Y271" s="294">
        <f t="shared" si="50"/>
        <v>125</v>
      </c>
      <c r="Z271" s="294">
        <v>700</v>
      </c>
      <c r="AA271" s="297"/>
    </row>
    <row r="272" spans="1:27">
      <c r="A272" s="275"/>
      <c r="B272" s="171" t="s">
        <v>293</v>
      </c>
      <c r="C272" s="56" t="s">
        <v>258</v>
      </c>
      <c r="D272" s="56">
        <v>8473</v>
      </c>
      <c r="E272" s="56">
        <v>8306</v>
      </c>
      <c r="F272" s="56">
        <f t="shared" si="46"/>
        <v>167</v>
      </c>
      <c r="G272" s="57">
        <f>IF((F272&gt;100),(100*U272), (F272*U272))</f>
        <v>370</v>
      </c>
      <c r="H272" s="58">
        <f t="shared" si="45"/>
        <v>67</v>
      </c>
      <c r="I272" s="59">
        <f>IF((H272&gt;100),(100*V272),(H272*V272))</f>
        <v>281.40000000000003</v>
      </c>
      <c r="J272" s="60">
        <f t="shared" si="47"/>
        <v>0</v>
      </c>
      <c r="K272" s="57">
        <f>IF((J272&gt;0),(J272*W272),(0))</f>
        <v>0</v>
      </c>
      <c r="L272" s="57">
        <f t="shared" si="48"/>
        <v>651.40000000000009</v>
      </c>
      <c r="M272" s="57">
        <f t="shared" si="49"/>
        <v>325.70000000000005</v>
      </c>
      <c r="N272" s="61">
        <f>IF((Y272&gt;0),Y272,130)*50%</f>
        <v>62.5</v>
      </c>
      <c r="O272" s="57">
        <f>IF((F272&gt;0),0,(Y272))</f>
        <v>0</v>
      </c>
      <c r="P272" s="57">
        <v>0</v>
      </c>
      <c r="Q272" s="57">
        <f>IF((M272&gt;0),(M272+N272+P272),(Y272)+(P272))</f>
        <v>388.20000000000005</v>
      </c>
      <c r="R272" s="62" t="s">
        <v>59</v>
      </c>
      <c r="S272" s="4"/>
      <c r="T272" s="297"/>
      <c r="U272" s="294">
        <v>3.7</v>
      </c>
      <c r="V272" s="295">
        <v>4.2</v>
      </c>
      <c r="W272" s="294">
        <v>5.7</v>
      </c>
      <c r="X272" s="294">
        <v>50</v>
      </c>
      <c r="Y272" s="294">
        <f t="shared" si="50"/>
        <v>125</v>
      </c>
      <c r="Z272" s="294">
        <v>700</v>
      </c>
      <c r="AA272" s="297"/>
    </row>
    <row r="273" spans="1:27">
      <c r="A273" s="275"/>
      <c r="B273" s="73" t="s">
        <v>259</v>
      </c>
      <c r="C273" s="56" t="s">
        <v>260</v>
      </c>
      <c r="D273" s="63">
        <v>24512</v>
      </c>
      <c r="E273" s="63">
        <v>24289</v>
      </c>
      <c r="F273" s="56">
        <f t="shared" si="46"/>
        <v>223</v>
      </c>
      <c r="G273" s="57">
        <f>IF((F273&gt;100),(100*U273), (F273*U273))</f>
        <v>370</v>
      </c>
      <c r="H273" s="58">
        <f t="shared" si="45"/>
        <v>123</v>
      </c>
      <c r="I273" s="59">
        <f>IF((H273&gt;100),(100*V273),(H273*V273))</f>
        <v>420</v>
      </c>
      <c r="J273" s="60">
        <f t="shared" si="47"/>
        <v>23</v>
      </c>
      <c r="K273" s="57">
        <f>IF((J273&gt;0),(J273*W273),(0))</f>
        <v>131.1</v>
      </c>
      <c r="L273" s="57">
        <f t="shared" si="48"/>
        <v>921.1</v>
      </c>
      <c r="M273" s="57">
        <f t="shared" si="49"/>
        <v>460.55</v>
      </c>
      <c r="N273" s="61">
        <f>IF((Y273&gt;0),Y273,130)*50%</f>
        <v>62.5</v>
      </c>
      <c r="O273" s="57">
        <f>IF((F273&gt;0),0,(Y273))</f>
        <v>0</v>
      </c>
      <c r="P273" s="57">
        <v>0</v>
      </c>
      <c r="Q273" s="57">
        <f>IF((M273&gt;0),(M273+N273+P273),(Y273)+(P273))</f>
        <v>523.04999999999995</v>
      </c>
      <c r="R273" s="62" t="s">
        <v>59</v>
      </c>
      <c r="S273" s="4"/>
      <c r="T273" s="297"/>
      <c r="U273" s="294">
        <v>3.7</v>
      </c>
      <c r="V273" s="295">
        <v>4.2</v>
      </c>
      <c r="W273" s="294">
        <v>5.7</v>
      </c>
      <c r="X273" s="294">
        <v>50</v>
      </c>
      <c r="Y273" s="294">
        <f t="shared" si="50"/>
        <v>125</v>
      </c>
      <c r="Z273" s="294">
        <v>700</v>
      </c>
      <c r="AA273" s="297"/>
    </row>
    <row r="274" spans="1:27">
      <c r="A274" s="275"/>
      <c r="B274" s="73" t="s">
        <v>261</v>
      </c>
      <c r="C274" s="56" t="s">
        <v>262</v>
      </c>
      <c r="D274" s="56">
        <v>25048</v>
      </c>
      <c r="E274" s="56">
        <v>24752</v>
      </c>
      <c r="F274" s="56">
        <f t="shared" si="46"/>
        <v>296</v>
      </c>
      <c r="G274" s="57">
        <f>IF((F274&gt;100),(100*U274), (F274*U274))</f>
        <v>370</v>
      </c>
      <c r="H274" s="58">
        <f t="shared" si="45"/>
        <v>196</v>
      </c>
      <c r="I274" s="59">
        <f>IF((H274&gt;100),(100*V274),(H274*V274))</f>
        <v>420</v>
      </c>
      <c r="J274" s="60">
        <f t="shared" si="47"/>
        <v>96</v>
      </c>
      <c r="K274" s="57">
        <f>IF((J274&gt;0),(J274*W274),(0))</f>
        <v>547.20000000000005</v>
      </c>
      <c r="L274" s="57">
        <f t="shared" si="48"/>
        <v>1337.2</v>
      </c>
      <c r="M274" s="57">
        <f t="shared" si="49"/>
        <v>668.6</v>
      </c>
      <c r="N274" s="61">
        <f>IF((Y274&gt;0),Y274,130)*50%</f>
        <v>62.5</v>
      </c>
      <c r="O274" s="57">
        <f>IF((F274&gt;0),0,(Y274))</f>
        <v>0</v>
      </c>
      <c r="P274" s="57">
        <v>0</v>
      </c>
      <c r="Q274" s="57">
        <f>IF((M274&gt;0),(M274+N274+P274),(Y274)+(P274))</f>
        <v>731.1</v>
      </c>
      <c r="R274" s="62" t="s">
        <v>59</v>
      </c>
      <c r="S274" s="4"/>
      <c r="T274" s="297"/>
      <c r="U274" s="294">
        <v>3.7</v>
      </c>
      <c r="V274" s="295">
        <v>4.2</v>
      </c>
      <c r="W274" s="294">
        <v>5.7</v>
      </c>
      <c r="X274" s="294">
        <v>50</v>
      </c>
      <c r="Y274" s="294">
        <f t="shared" si="50"/>
        <v>125</v>
      </c>
      <c r="Z274" s="294">
        <v>700</v>
      </c>
      <c r="AA274" s="297"/>
    </row>
    <row r="275" spans="1:27">
      <c r="D275" s="4"/>
      <c r="E275" s="12"/>
      <c r="F275" s="11"/>
      <c r="G275" s="10"/>
      <c r="H275" s="14"/>
      <c r="I275" s="15"/>
      <c r="J275" s="16"/>
      <c r="K275" s="10"/>
      <c r="L275" s="10"/>
      <c r="M275" s="10"/>
      <c r="N275" s="13"/>
      <c r="O275" s="10"/>
      <c r="P275" s="10"/>
      <c r="Q275" s="10"/>
      <c r="R275" s="9"/>
      <c r="S275" s="4"/>
      <c r="T275" s="297"/>
      <c r="U275" s="294"/>
      <c r="V275" s="295"/>
      <c r="W275" s="294"/>
      <c r="X275" s="294"/>
      <c r="Y275" s="294"/>
      <c r="Z275" s="294"/>
      <c r="AA275" s="297"/>
    </row>
    <row r="276" spans="1:27">
      <c r="D276" s="4"/>
      <c r="E276" s="12"/>
      <c r="F276" s="11"/>
      <c r="G276" s="10"/>
      <c r="H276" s="14"/>
      <c r="I276" s="15"/>
      <c r="J276" s="16"/>
      <c r="K276" s="10"/>
      <c r="L276" s="10"/>
      <c r="M276" s="10"/>
      <c r="N276" s="13"/>
      <c r="O276" s="10"/>
      <c r="P276" s="10"/>
      <c r="Q276" s="10"/>
      <c r="R276" s="9"/>
      <c r="S276" s="4"/>
      <c r="T276" s="4"/>
      <c r="U276" s="8"/>
      <c r="V276" s="7"/>
      <c r="W276" s="8"/>
      <c r="X276" s="8"/>
      <c r="Y276" s="8"/>
      <c r="Z276" s="8"/>
    </row>
    <row r="277" spans="1:27">
      <c r="D277" s="4"/>
      <c r="E277" s="12"/>
      <c r="F277" s="11"/>
      <c r="G277" s="10"/>
      <c r="H277" s="14"/>
      <c r="I277" s="15"/>
      <c r="J277" s="16"/>
      <c r="K277" s="10"/>
      <c r="L277" s="10"/>
      <c r="M277" s="10"/>
      <c r="N277" s="13"/>
      <c r="O277" s="10"/>
      <c r="P277" s="10"/>
      <c r="Q277" s="10"/>
      <c r="R277" s="9"/>
      <c r="S277" s="4"/>
      <c r="T277" s="4"/>
      <c r="U277" s="8"/>
      <c r="V277" s="7"/>
      <c r="W277" s="8"/>
      <c r="X277" s="8"/>
      <c r="Y277" s="8"/>
      <c r="Z277" s="8"/>
    </row>
    <row r="278" spans="1:27">
      <c r="D278" s="4"/>
      <c r="E278" s="12"/>
      <c r="F278" s="11"/>
      <c r="G278" s="10"/>
      <c r="H278" s="14"/>
      <c r="I278" s="15"/>
      <c r="J278" s="16"/>
      <c r="K278" s="10"/>
      <c r="L278" s="10"/>
      <c r="M278" s="10"/>
      <c r="N278" s="13"/>
      <c r="O278" s="10"/>
      <c r="P278" s="10"/>
      <c r="Q278" s="10"/>
      <c r="R278" s="9"/>
      <c r="S278" s="4" t="s">
        <v>288</v>
      </c>
      <c r="T278" s="4"/>
      <c r="U278" s="8"/>
      <c r="V278" s="7"/>
      <c r="W278" s="8"/>
      <c r="X278" s="8"/>
      <c r="Y278" s="8"/>
      <c r="Z278" s="8"/>
    </row>
    <row r="279" spans="1:27">
      <c r="D279" s="4"/>
      <c r="E279" s="12"/>
      <c r="F279" s="11"/>
      <c r="G279" s="10"/>
      <c r="H279" s="14"/>
      <c r="I279" s="15"/>
      <c r="J279" s="16"/>
      <c r="K279" s="10"/>
      <c r="L279" s="10"/>
      <c r="M279" s="10"/>
      <c r="N279" s="13"/>
      <c r="O279" s="10"/>
      <c r="P279" s="10"/>
      <c r="Q279" s="10"/>
      <c r="R279" s="9"/>
      <c r="S279" s="4"/>
      <c r="T279" s="4"/>
      <c r="U279" s="8"/>
      <c r="V279" s="7"/>
      <c r="W279" s="8"/>
      <c r="X279" s="8"/>
      <c r="Y279" s="8"/>
      <c r="Z279" s="8"/>
    </row>
    <row r="280" spans="1:27">
      <c r="D280" s="4"/>
      <c r="E280" s="12"/>
      <c r="F280" s="11"/>
      <c r="G280" s="10"/>
      <c r="H280" s="14"/>
      <c r="I280" s="15"/>
      <c r="J280" s="16"/>
      <c r="K280" s="10"/>
      <c r="L280" s="10"/>
      <c r="M280" s="10"/>
      <c r="N280" s="13"/>
      <c r="O280" s="10"/>
      <c r="P280" s="10"/>
      <c r="Q280" s="10"/>
      <c r="R280" s="9"/>
      <c r="S280" s="4"/>
      <c r="T280" s="4"/>
      <c r="U280" s="8"/>
      <c r="V280" s="7"/>
      <c r="W280" s="8"/>
      <c r="X280" s="8"/>
      <c r="Y280" s="8"/>
      <c r="Z280" s="8"/>
    </row>
    <row r="281" spans="1:27">
      <c r="D281" s="4"/>
      <c r="E281" s="12"/>
      <c r="F281" s="11"/>
      <c r="G281" s="10"/>
      <c r="H281" s="14"/>
      <c r="I281" s="15"/>
      <c r="J281" s="16"/>
      <c r="K281" s="10"/>
      <c r="L281" s="10"/>
      <c r="M281" s="10"/>
      <c r="N281" s="13"/>
      <c r="O281" s="10"/>
      <c r="P281" s="10"/>
      <c r="Q281" s="10"/>
      <c r="R281" s="9"/>
      <c r="S281" s="4"/>
      <c r="T281" s="4"/>
      <c r="U281" s="8"/>
      <c r="V281" s="7"/>
      <c r="W281" s="8"/>
      <c r="X281" s="8"/>
      <c r="Y281" s="8"/>
      <c r="Z281" s="8"/>
    </row>
    <row r="282" spans="1:27">
      <c r="D282" s="4"/>
      <c r="E282" s="12"/>
      <c r="F282" s="11"/>
      <c r="G282" s="10"/>
      <c r="H282" s="14"/>
      <c r="I282" s="15"/>
      <c r="J282" s="16"/>
      <c r="K282" s="10"/>
      <c r="L282" s="10"/>
      <c r="M282" s="10"/>
      <c r="N282" s="13"/>
      <c r="O282" s="10"/>
      <c r="P282" s="10"/>
      <c r="Q282" s="10"/>
      <c r="R282" s="9"/>
      <c r="S282" s="4"/>
      <c r="T282" s="4"/>
      <c r="U282" s="8"/>
      <c r="V282" s="7"/>
      <c r="W282" s="8"/>
      <c r="X282" s="8"/>
      <c r="Y282" s="8"/>
      <c r="Z282" s="8"/>
    </row>
    <row r="283" spans="1:27">
      <c r="D283" s="4"/>
      <c r="E283" s="12"/>
      <c r="F283" s="11"/>
      <c r="G283" s="10"/>
      <c r="H283" s="14"/>
      <c r="I283" s="15"/>
      <c r="J283" s="16"/>
      <c r="K283" s="10"/>
      <c r="L283" s="10"/>
      <c r="M283" s="10"/>
      <c r="N283" s="13"/>
      <c r="O283" s="10"/>
      <c r="P283" s="10"/>
      <c r="Q283" s="10"/>
      <c r="R283" s="9"/>
      <c r="S283" s="4"/>
      <c r="T283" s="4"/>
      <c r="U283" s="8"/>
      <c r="V283" s="7"/>
      <c r="W283" s="8"/>
      <c r="X283" s="8"/>
      <c r="Y283" s="8"/>
      <c r="Z283" s="8"/>
    </row>
    <row r="284" spans="1:27">
      <c r="D284" s="4"/>
      <c r="E284" s="12"/>
      <c r="F284" s="11"/>
      <c r="G284" s="10"/>
      <c r="H284" s="14"/>
      <c r="I284" s="15"/>
      <c r="J284" s="16"/>
      <c r="K284" s="10"/>
      <c r="L284" s="10"/>
      <c r="M284" s="10"/>
      <c r="N284" s="13"/>
      <c r="O284" s="10"/>
      <c r="P284" s="10"/>
      <c r="Q284" s="10"/>
      <c r="R284" s="9"/>
      <c r="S284" s="4"/>
      <c r="T284" s="4"/>
      <c r="U284" s="8"/>
      <c r="V284" s="7"/>
      <c r="W284" s="8"/>
      <c r="X284" s="8"/>
      <c r="Y284" s="8"/>
      <c r="Z284" s="8"/>
    </row>
    <row r="285" spans="1:27">
      <c r="D285" s="4"/>
      <c r="E285" s="12"/>
      <c r="F285" s="11"/>
      <c r="G285" s="10"/>
      <c r="H285" s="14"/>
      <c r="I285" s="15"/>
      <c r="J285" s="16"/>
      <c r="K285" s="10"/>
      <c r="L285" s="10"/>
      <c r="M285" s="10"/>
      <c r="N285" s="13"/>
      <c r="O285" s="10"/>
      <c r="P285" s="10"/>
      <c r="Q285" s="10"/>
      <c r="R285" s="9"/>
      <c r="S285" s="4"/>
      <c r="T285" s="4"/>
      <c r="U285" s="8"/>
      <c r="V285" s="7"/>
      <c r="W285" s="8"/>
      <c r="X285" s="8"/>
      <c r="Y285" s="8"/>
      <c r="Z285" s="8"/>
    </row>
    <row r="286" spans="1:27">
      <c r="D286" s="4"/>
      <c r="E286" s="12"/>
      <c r="F286" s="11"/>
      <c r="G286" s="10"/>
      <c r="H286" s="14"/>
      <c r="I286" s="15"/>
      <c r="J286" s="16"/>
      <c r="K286" s="10"/>
      <c r="L286" s="10"/>
      <c r="M286" s="10"/>
      <c r="N286" s="13"/>
      <c r="O286" s="10"/>
      <c r="P286" s="10"/>
      <c r="Q286" s="10"/>
      <c r="R286" s="9"/>
      <c r="S286" s="4"/>
      <c r="T286" s="4"/>
      <c r="U286" s="8"/>
      <c r="V286" s="7"/>
      <c r="W286" s="8"/>
      <c r="X286" s="8"/>
      <c r="Y286" s="8"/>
      <c r="Z286" s="8"/>
    </row>
    <row r="287" spans="1:27">
      <c r="D287" s="4"/>
      <c r="E287" s="12"/>
      <c r="F287" s="11"/>
      <c r="G287" s="10"/>
      <c r="H287" s="14"/>
      <c r="I287" s="15"/>
      <c r="J287" s="16"/>
      <c r="K287" s="10"/>
      <c r="L287" s="10"/>
      <c r="M287" s="10"/>
      <c r="N287" s="13"/>
      <c r="O287" s="10"/>
      <c r="P287" s="10"/>
      <c r="Q287" s="10"/>
      <c r="R287" s="9"/>
      <c r="S287" s="4"/>
      <c r="T287" s="4"/>
      <c r="U287" s="8"/>
      <c r="V287" s="7"/>
      <c r="W287" s="8"/>
      <c r="X287" s="8"/>
      <c r="Y287" s="8"/>
      <c r="Z287" s="8"/>
    </row>
  </sheetData>
  <sheetProtection password="C6D0" sheet="1" objects="1" scenarios="1"/>
  <mergeCells count="39">
    <mergeCell ref="C44:C46"/>
    <mergeCell ref="B44:B46"/>
    <mergeCell ref="A38:A73"/>
    <mergeCell ref="A9:A33"/>
    <mergeCell ref="A215:A218"/>
    <mergeCell ref="A171:A214"/>
    <mergeCell ref="B206:B208"/>
    <mergeCell ref="C206:C208"/>
    <mergeCell ref="B182:B184"/>
    <mergeCell ref="C182:C184"/>
    <mergeCell ref="B185:B187"/>
    <mergeCell ref="B170:B172"/>
    <mergeCell ref="C170:C172"/>
    <mergeCell ref="B215:B217"/>
    <mergeCell ref="C215:C217"/>
    <mergeCell ref="C185:C187"/>
    <mergeCell ref="B193:B195"/>
    <mergeCell ref="C193:C195"/>
    <mergeCell ref="B203:B205"/>
    <mergeCell ref="A254:A274"/>
    <mergeCell ref="B2:R3"/>
    <mergeCell ref="P5:Q5"/>
    <mergeCell ref="A79:A84"/>
    <mergeCell ref="B142:B144"/>
    <mergeCell ref="C142:C144"/>
    <mergeCell ref="B156:B158"/>
    <mergeCell ref="C156:C158"/>
    <mergeCell ref="B132:B134"/>
    <mergeCell ref="C132:C134"/>
    <mergeCell ref="A132:A169"/>
    <mergeCell ref="B160:B162"/>
    <mergeCell ref="C160:C162"/>
    <mergeCell ref="B166:B168"/>
    <mergeCell ref="C166:C168"/>
    <mergeCell ref="C203:C205"/>
    <mergeCell ref="B196:B198"/>
    <mergeCell ref="C196:C198"/>
    <mergeCell ref="C199:C201"/>
    <mergeCell ref="B199:B201"/>
  </mergeCells>
  <phoneticPr fontId="3" type="noConversion"/>
  <pageMargins left="0.70866141732283472" right="0" top="0.31496062992125984" bottom="0.19685039370078741" header="0.31496062992125984" footer="0"/>
  <pageSetup paperSize="5" orientation="landscape" horizontalDpi="300" verticalDpi="300" r:id="rId1"/>
  <headerFooter scaleWithDoc="0" alignWithMargins="0">
    <oddHeader>&amp;L&amp;P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Novozymes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PPCK</dc:creator>
  <cp:lastModifiedBy>USER</cp:lastModifiedBy>
  <cp:lastPrinted>2019-10-10T07:56:10Z</cp:lastPrinted>
  <dcterms:created xsi:type="dcterms:W3CDTF">2014-10-09T14:42:46Z</dcterms:created>
  <dcterms:modified xsi:type="dcterms:W3CDTF">2019-10-10T09:02:12Z</dcterms:modified>
</cp:coreProperties>
</file>