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7" i="1"/>
  <c r="E37"/>
  <c r="E14"/>
  <c r="E51" l="1"/>
  <c r="AF67"/>
  <c r="AG67"/>
  <c r="AH67"/>
  <c r="AS67"/>
  <c r="AU67"/>
  <c r="AF68"/>
  <c r="AG68"/>
  <c r="AH68"/>
  <c r="AS68"/>
  <c r="AU68"/>
  <c r="AE68"/>
  <c r="AE67"/>
  <c r="S68"/>
  <c r="S67"/>
  <c r="Y67"/>
  <c r="M67" s="1"/>
  <c r="AQ67" s="1"/>
  <c r="Y68"/>
  <c r="M68" s="1"/>
  <c r="AQ68" s="1"/>
  <c r="E68"/>
  <c r="AI68" s="1"/>
  <c r="E67"/>
  <c r="AI67" s="1"/>
  <c r="N67" l="1"/>
  <c r="AR67" s="1"/>
  <c r="N68"/>
  <c r="AR68" s="1"/>
  <c r="G67"/>
  <c r="AK67" s="1"/>
  <c r="G68"/>
  <c r="AK68" s="1"/>
  <c r="F67"/>
  <c r="AJ67" s="1"/>
  <c r="F68"/>
  <c r="AJ68" s="1"/>
  <c r="E61"/>
  <c r="E7"/>
  <c r="E60"/>
  <c r="H67" l="1"/>
  <c r="AL67" s="1"/>
  <c r="I67"/>
  <c r="H68"/>
  <c r="AL68" s="1"/>
  <c r="I68"/>
  <c r="AU56"/>
  <c r="AU57"/>
  <c r="AU58"/>
  <c r="AU59"/>
  <c r="AU60"/>
  <c r="AU61"/>
  <c r="AU62"/>
  <c r="AU63"/>
  <c r="AU64"/>
  <c r="AU65"/>
  <c r="AS56"/>
  <c r="AS57"/>
  <c r="AS58"/>
  <c r="AS59"/>
  <c r="AS60"/>
  <c r="AS61"/>
  <c r="AS62"/>
  <c r="AS63"/>
  <c r="AS64"/>
  <c r="AS65"/>
  <c r="AH56"/>
  <c r="AH57"/>
  <c r="AH58"/>
  <c r="AH59"/>
  <c r="AH60"/>
  <c r="AH61"/>
  <c r="AH62"/>
  <c r="AH63"/>
  <c r="AH64"/>
  <c r="AH65"/>
  <c r="AG56"/>
  <c r="AG57"/>
  <c r="AG58"/>
  <c r="AG59"/>
  <c r="AG60"/>
  <c r="AG61"/>
  <c r="AG62"/>
  <c r="AG63"/>
  <c r="AG64"/>
  <c r="AG65"/>
  <c r="AF56"/>
  <c r="AF57"/>
  <c r="AF58"/>
  <c r="AF59"/>
  <c r="AF60"/>
  <c r="AF61"/>
  <c r="AF62"/>
  <c r="AF63"/>
  <c r="AF64"/>
  <c r="AF65"/>
  <c r="AE56"/>
  <c r="AE57"/>
  <c r="AE58"/>
  <c r="AE59"/>
  <c r="AE60"/>
  <c r="AE61"/>
  <c r="AE62"/>
  <c r="AE63"/>
  <c r="AE64"/>
  <c r="AE65"/>
  <c r="E58"/>
  <c r="AI58" s="1"/>
  <c r="E59"/>
  <c r="AI59" s="1"/>
  <c r="J68" l="1"/>
  <c r="AN68" s="1"/>
  <c r="AM68"/>
  <c r="J67"/>
  <c r="AN67" s="1"/>
  <c r="AM67"/>
  <c r="F59"/>
  <c r="AJ59" s="1"/>
  <c r="G59"/>
  <c r="N59"/>
  <c r="AR59" s="1"/>
  <c r="F58"/>
  <c r="G58"/>
  <c r="Y57"/>
  <c r="M57" s="1"/>
  <c r="AQ57" s="1"/>
  <c r="Y58"/>
  <c r="M58" s="1"/>
  <c r="AQ58" s="1"/>
  <c r="Y59"/>
  <c r="M59" s="1"/>
  <c r="AQ59" s="1"/>
  <c r="Y60"/>
  <c r="M60" s="1"/>
  <c r="AQ60" s="1"/>
  <c r="Y61"/>
  <c r="M61" s="1"/>
  <c r="AQ61" s="1"/>
  <c r="Y62"/>
  <c r="M62" s="1"/>
  <c r="AQ62" s="1"/>
  <c r="Y63"/>
  <c r="Y64"/>
  <c r="M64" s="1"/>
  <c r="AQ64" s="1"/>
  <c r="Y65"/>
  <c r="M65" s="1"/>
  <c r="AQ65" s="1"/>
  <c r="Y56"/>
  <c r="M56" s="1"/>
  <c r="AQ56" s="1"/>
  <c r="S65"/>
  <c r="S64"/>
  <c r="S63"/>
  <c r="S62"/>
  <c r="S61"/>
  <c r="S60"/>
  <c r="S59"/>
  <c r="S58"/>
  <c r="S57"/>
  <c r="S56"/>
  <c r="E56"/>
  <c r="E57"/>
  <c r="E62"/>
  <c r="E63"/>
  <c r="M63"/>
  <c r="AQ63" s="1"/>
  <c r="E64"/>
  <c r="E65"/>
  <c r="E50"/>
  <c r="K67" l="1"/>
  <c r="AO67" s="1"/>
  <c r="K68"/>
  <c r="N58"/>
  <c r="AR58" s="1"/>
  <c r="G64"/>
  <c r="AK64" s="1"/>
  <c r="AI64"/>
  <c r="G57"/>
  <c r="AK57" s="1"/>
  <c r="AI57"/>
  <c r="G65"/>
  <c r="AK65" s="1"/>
  <c r="AI65"/>
  <c r="G63"/>
  <c r="AK63" s="1"/>
  <c r="AI63"/>
  <c r="G62"/>
  <c r="AK62" s="1"/>
  <c r="AI62"/>
  <c r="G61"/>
  <c r="AK61" s="1"/>
  <c r="AI61"/>
  <c r="AI60"/>
  <c r="G60"/>
  <c r="AK60" s="1"/>
  <c r="AK59"/>
  <c r="H59"/>
  <c r="I59"/>
  <c r="AJ58"/>
  <c r="I58"/>
  <c r="H58"/>
  <c r="AL58" s="1"/>
  <c r="AK58"/>
  <c r="G56"/>
  <c r="AK56" s="1"/>
  <c r="AI56"/>
  <c r="F63"/>
  <c r="AJ63" s="1"/>
  <c r="N62"/>
  <c r="AR62" s="1"/>
  <c r="N57"/>
  <c r="AR57" s="1"/>
  <c r="N56"/>
  <c r="AR56" s="1"/>
  <c r="F60"/>
  <c r="N63"/>
  <c r="AR63" s="1"/>
  <c r="N60"/>
  <c r="AR60" s="1"/>
  <c r="F64"/>
  <c r="AJ64" s="1"/>
  <c r="F61"/>
  <c r="N64"/>
  <c r="AR64" s="1"/>
  <c r="F62"/>
  <c r="AJ62" s="1"/>
  <c r="F56"/>
  <c r="AJ56" s="1"/>
  <c r="F65"/>
  <c r="AJ65" s="1"/>
  <c r="N65"/>
  <c r="AR65" s="1"/>
  <c r="N61"/>
  <c r="AR61" s="1"/>
  <c r="F57"/>
  <c r="AJ57" s="1"/>
  <c r="AE31"/>
  <c r="E31"/>
  <c r="L67" l="1"/>
  <c r="P67" s="1"/>
  <c r="AT67" s="1"/>
  <c r="L68"/>
  <c r="AO68"/>
  <c r="H62"/>
  <c r="AL62" s="1"/>
  <c r="AJ61"/>
  <c r="AJ60"/>
  <c r="I56"/>
  <c r="AM56" s="1"/>
  <c r="I65"/>
  <c r="AM65" s="1"/>
  <c r="H65"/>
  <c r="AL65" s="1"/>
  <c r="I63"/>
  <c r="J63" s="1"/>
  <c r="AN63" s="1"/>
  <c r="I62"/>
  <c r="AM62" s="1"/>
  <c r="H61"/>
  <c r="AL61" s="1"/>
  <c r="I57"/>
  <c r="AM57" s="1"/>
  <c r="H57"/>
  <c r="AL57" s="1"/>
  <c r="H64"/>
  <c r="AL64" s="1"/>
  <c r="I64"/>
  <c r="H63"/>
  <c r="AL63" s="1"/>
  <c r="I61"/>
  <c r="AM61" s="1"/>
  <c r="H60"/>
  <c r="AL60" s="1"/>
  <c r="I60"/>
  <c r="AL59"/>
  <c r="J59"/>
  <c r="AN59" s="1"/>
  <c r="AM59"/>
  <c r="AM58"/>
  <c r="J58"/>
  <c r="AN58" s="1"/>
  <c r="H56"/>
  <c r="AL56" s="1"/>
  <c r="E24"/>
  <c r="E54"/>
  <c r="E43"/>
  <c r="AP67" l="1"/>
  <c r="P68"/>
  <c r="AT68" s="1"/>
  <c r="AP68"/>
  <c r="J56"/>
  <c r="AN56" s="1"/>
  <c r="AM63"/>
  <c r="K59"/>
  <c r="L59" s="1"/>
  <c r="J62"/>
  <c r="AN62" s="1"/>
  <c r="J65"/>
  <c r="AN65" s="1"/>
  <c r="J57"/>
  <c r="AN57" s="1"/>
  <c r="J64"/>
  <c r="AM64"/>
  <c r="K63"/>
  <c r="AO63" s="1"/>
  <c r="J61"/>
  <c r="K61" s="1"/>
  <c r="J60"/>
  <c r="K60" s="1"/>
  <c r="AM60"/>
  <c r="K58"/>
  <c r="E27"/>
  <c r="E49"/>
  <c r="F49" s="1"/>
  <c r="E44"/>
  <c r="Y7"/>
  <c r="E8"/>
  <c r="E9"/>
  <c r="E10"/>
  <c r="E11"/>
  <c r="E12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7"/>
  <c r="E48"/>
  <c r="E52"/>
  <c r="E53"/>
  <c r="K56" l="1"/>
  <c r="AO56" s="1"/>
  <c r="AO59"/>
  <c r="K65"/>
  <c r="L65" s="1"/>
  <c r="AP65" s="1"/>
  <c r="K62"/>
  <c r="AO62" s="1"/>
  <c r="L63"/>
  <c r="P63" s="1"/>
  <c r="AT63" s="1"/>
  <c r="K57"/>
  <c r="AN64"/>
  <c r="K64"/>
  <c r="AN61"/>
  <c r="AN60"/>
  <c r="AP59"/>
  <c r="P59"/>
  <c r="AT59" s="1"/>
  <c r="L58"/>
  <c r="AO58"/>
  <c r="G49"/>
  <c r="AT2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7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AU35"/>
  <c r="L56" l="1"/>
  <c r="P56" s="1"/>
  <c r="AT56" s="1"/>
  <c r="P65"/>
  <c r="AT65" s="1"/>
  <c r="AP63"/>
  <c r="AO65"/>
  <c r="L62"/>
  <c r="AO57"/>
  <c r="L57"/>
  <c r="L64"/>
  <c r="AO64"/>
  <c r="AO61"/>
  <c r="L61"/>
  <c r="L60"/>
  <c r="AO60"/>
  <c r="P58"/>
  <c r="AT58" s="1"/>
  <c r="AP58"/>
  <c r="H49"/>
  <c r="I49"/>
  <c r="J49" s="1"/>
  <c r="AT4"/>
  <c r="AT3"/>
  <c r="AF4"/>
  <c r="AF3"/>
  <c r="AH3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S7"/>
  <c r="AU7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H7"/>
  <c r="AG7"/>
  <c r="AF7"/>
  <c r="AI35"/>
  <c r="AP56" l="1"/>
  <c r="P62"/>
  <c r="AT62" s="1"/>
  <c r="AP62"/>
  <c r="P57"/>
  <c r="AT57" s="1"/>
  <c r="AP57"/>
  <c r="P64"/>
  <c r="AT64" s="1"/>
  <c r="AP64"/>
  <c r="AP61"/>
  <c r="P61"/>
  <c r="AT61" s="1"/>
  <c r="P60"/>
  <c r="AT60" s="1"/>
  <c r="A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AI52" l="1"/>
  <c r="AI53"/>
  <c r="AI54"/>
  <c r="AI32"/>
  <c r="AI33"/>
  <c r="AI34"/>
  <c r="AI36"/>
  <c r="AI37"/>
  <c r="AI38"/>
  <c r="AI39"/>
  <c r="AI40"/>
  <c r="AI41"/>
  <c r="AI42"/>
  <c r="AI43"/>
  <c r="AI44"/>
  <c r="AI45"/>
  <c r="AI46"/>
  <c r="AI47"/>
  <c r="AI48"/>
  <c r="AI49"/>
  <c r="AI50"/>
  <c r="AI51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Q14"/>
  <c r="AI14"/>
  <c r="AI13"/>
  <c r="AI12"/>
  <c r="AI11"/>
  <c r="AI10"/>
  <c r="AI9"/>
  <c r="AI8"/>
  <c r="AI7"/>
  <c r="N7" l="1"/>
  <c r="AR7" s="1"/>
  <c r="AQ7"/>
  <c r="AQ8"/>
  <c r="AQ9"/>
  <c r="AQ10"/>
  <c r="AQ11"/>
  <c r="AQ12"/>
  <c r="AQ13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50"/>
  <c r="AQ48"/>
  <c r="AQ46"/>
  <c r="AQ44"/>
  <c r="AQ42"/>
  <c r="AQ40"/>
  <c r="AQ38"/>
  <c r="AQ36"/>
  <c r="AQ34"/>
  <c r="AQ32"/>
  <c r="AQ54"/>
  <c r="AQ51"/>
  <c r="AQ49"/>
  <c r="AQ47"/>
  <c r="AQ45"/>
  <c r="AQ43"/>
  <c r="AQ41"/>
  <c r="AQ39"/>
  <c r="AQ37"/>
  <c r="AQ35"/>
  <c r="AQ33"/>
  <c r="AQ52"/>
  <c r="AQ53"/>
  <c r="N53"/>
  <c r="AR53" s="1"/>
  <c r="N52"/>
  <c r="AR52" s="1"/>
  <c r="F51"/>
  <c r="F50"/>
  <c r="AK49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AK31" s="1"/>
  <c r="G30"/>
  <c r="H30" s="1"/>
  <c r="AL30" s="1"/>
  <c r="G29"/>
  <c r="AK29" s="1"/>
  <c r="G28"/>
  <c r="AK28" s="1"/>
  <c r="G27"/>
  <c r="AK27" s="1"/>
  <c r="G26"/>
  <c r="AK26" s="1"/>
  <c r="G25"/>
  <c r="AK25" s="1"/>
  <c r="G24"/>
  <c r="G23"/>
  <c r="AK23" s="1"/>
  <c r="G22"/>
  <c r="AK22" s="1"/>
  <c r="G21"/>
  <c r="AK21" s="1"/>
  <c r="G20"/>
  <c r="AK20" s="1"/>
  <c r="G19"/>
  <c r="AK19" s="1"/>
  <c r="G18"/>
  <c r="AK18" s="1"/>
  <c r="G17"/>
  <c r="AK17" s="1"/>
  <c r="G16"/>
  <c r="AK16" s="1"/>
  <c r="G15"/>
  <c r="AK15" s="1"/>
  <c r="G14"/>
  <c r="G13"/>
  <c r="I13" s="1"/>
  <c r="G12"/>
  <c r="I12" s="1"/>
  <c r="G11"/>
  <c r="H11" s="1"/>
  <c r="AL11" s="1"/>
  <c r="G10"/>
  <c r="G9"/>
  <c r="H9" s="1"/>
  <c r="AL9" s="1"/>
  <c r="G7"/>
  <c r="G54"/>
  <c r="G8"/>
  <c r="H8" s="1"/>
  <c r="AL8" s="1"/>
  <c r="G46"/>
  <c r="I46" s="1"/>
  <c r="G36"/>
  <c r="AK36" s="1"/>
  <c r="G48"/>
  <c r="G38"/>
  <c r="G37"/>
  <c r="G50"/>
  <c r="G42"/>
  <c r="G53"/>
  <c r="G52"/>
  <c r="AK52" s="1"/>
  <c r="G44"/>
  <c r="AK44" s="1"/>
  <c r="G40"/>
  <c r="F54"/>
  <c r="F53"/>
  <c r="F52"/>
  <c r="N54"/>
  <c r="AR54" s="1"/>
  <c r="G51"/>
  <c r="G34"/>
  <c r="AK34" s="1"/>
  <c r="G32"/>
  <c r="AK32" s="1"/>
  <c r="F31"/>
  <c r="N50"/>
  <c r="AR50" s="1"/>
  <c r="N48"/>
  <c r="AR48" s="1"/>
  <c r="N46"/>
  <c r="AR46" s="1"/>
  <c r="N44"/>
  <c r="AR44" s="1"/>
  <c r="N36"/>
  <c r="AR36" s="1"/>
  <c r="G43"/>
  <c r="N42"/>
  <c r="AR42" s="1"/>
  <c r="N40"/>
  <c r="AR40" s="1"/>
  <c r="N38"/>
  <c r="AR38" s="1"/>
  <c r="G35"/>
  <c r="N34"/>
  <c r="AR34" s="1"/>
  <c r="G33"/>
  <c r="AK33" s="1"/>
  <c r="N32"/>
  <c r="AR32" s="1"/>
  <c r="G47"/>
  <c r="AK47" s="1"/>
  <c r="G45"/>
  <c r="AK45" s="1"/>
  <c r="G41"/>
  <c r="AK41" s="1"/>
  <c r="G39"/>
  <c r="AK39" s="1"/>
  <c r="N51"/>
  <c r="AR51" s="1"/>
  <c r="N49"/>
  <c r="AR49" s="1"/>
  <c r="N47"/>
  <c r="AR47" s="1"/>
  <c r="N45"/>
  <c r="AR45" s="1"/>
  <c r="N43"/>
  <c r="AR43" s="1"/>
  <c r="N41"/>
  <c r="AR41" s="1"/>
  <c r="N39"/>
  <c r="AR39" s="1"/>
  <c r="N37"/>
  <c r="AR37" s="1"/>
  <c r="N35"/>
  <c r="AR35" s="1"/>
  <c r="N33"/>
  <c r="AR33" s="1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AR15" s="1"/>
  <c r="N16"/>
  <c r="AR16" s="1"/>
  <c r="N17"/>
  <c r="AR17" s="1"/>
  <c r="N18"/>
  <c r="AR18" s="1"/>
  <c r="N19"/>
  <c r="AR19" s="1"/>
  <c r="N20"/>
  <c r="AR20" s="1"/>
  <c r="N21"/>
  <c r="AR21" s="1"/>
  <c r="N22"/>
  <c r="AR22" s="1"/>
  <c r="N23"/>
  <c r="AR23" s="1"/>
  <c r="N24"/>
  <c r="AR24" s="1"/>
  <c r="N25"/>
  <c r="AR25" s="1"/>
  <c r="N26"/>
  <c r="AR26" s="1"/>
  <c r="N27"/>
  <c r="AR27" s="1"/>
  <c r="N28"/>
  <c r="AR28" s="1"/>
  <c r="N29"/>
  <c r="AR29" s="1"/>
  <c r="N30"/>
  <c r="AR30" s="1"/>
  <c r="F7"/>
  <c r="F8"/>
  <c r="N8"/>
  <c r="AR8" s="1"/>
  <c r="F9"/>
  <c r="N9"/>
  <c r="AR9" s="1"/>
  <c r="F10"/>
  <c r="N10"/>
  <c r="AR10" s="1"/>
  <c r="F11"/>
  <c r="N11"/>
  <c r="AR11" s="1"/>
  <c r="F12"/>
  <c r="N12"/>
  <c r="AR12" s="1"/>
  <c r="N13"/>
  <c r="AR13" s="1"/>
  <c r="N14"/>
  <c r="AR14" s="1"/>
  <c r="N31"/>
  <c r="AR31" s="1"/>
  <c r="AK24" l="1"/>
  <c r="H24"/>
  <c r="AL24" s="1"/>
  <c r="AJ26"/>
  <c r="AJ29"/>
  <c r="AJ10"/>
  <c r="AJ20"/>
  <c r="AJ15"/>
  <c r="AJ53"/>
  <c r="AJ39"/>
  <c r="AJ41"/>
  <c r="AJ45"/>
  <c r="AJ51"/>
  <c r="AJ30"/>
  <c r="AJ22"/>
  <c r="AJ21"/>
  <c r="AJ23"/>
  <c r="AJ11"/>
  <c r="AJ9"/>
  <c r="AJ14"/>
  <c r="AJ16"/>
  <c r="AJ25"/>
  <c r="AJ19"/>
  <c r="AJ32"/>
  <c r="AJ34"/>
  <c r="AJ36"/>
  <c r="AJ38"/>
  <c r="AJ40"/>
  <c r="AJ42"/>
  <c r="AJ46"/>
  <c r="AJ48"/>
  <c r="AJ18"/>
  <c r="AJ8"/>
  <c r="AJ28"/>
  <c r="AJ33"/>
  <c r="AJ37"/>
  <c r="AJ52"/>
  <c r="AJ47"/>
  <c r="AJ7"/>
  <c r="AJ13"/>
  <c r="AJ24"/>
  <c r="I24"/>
  <c r="AM24" s="1"/>
  <c r="I18"/>
  <c r="J18" s="1"/>
  <c r="AN18" s="1"/>
  <c r="AJ43"/>
  <c r="AJ31"/>
  <c r="I26"/>
  <c r="J26" s="1"/>
  <c r="AN26" s="1"/>
  <c r="AJ44"/>
  <c r="AJ27"/>
  <c r="AJ49"/>
  <c r="AJ50"/>
  <c r="AJ54"/>
  <c r="AJ17"/>
  <c r="AJ12"/>
  <c r="H31"/>
  <c r="AL31" s="1"/>
  <c r="I29"/>
  <c r="J29" s="1"/>
  <c r="AN29" s="1"/>
  <c r="I25"/>
  <c r="J25" s="1"/>
  <c r="AN25" s="1"/>
  <c r="I22"/>
  <c r="AM22" s="1"/>
  <c r="I15"/>
  <c r="J15" s="1"/>
  <c r="AN15" s="1"/>
  <c r="I20"/>
  <c r="AM20" s="1"/>
  <c r="I23"/>
  <c r="J23" s="1"/>
  <c r="AN23" s="1"/>
  <c r="I21"/>
  <c r="AM21" s="1"/>
  <c r="I19"/>
  <c r="AM19" s="1"/>
  <c r="I17"/>
  <c r="AM17" s="1"/>
  <c r="I28"/>
  <c r="AM28" s="1"/>
  <c r="I16"/>
  <c r="J16" s="1"/>
  <c r="AN16" s="1"/>
  <c r="I31"/>
  <c r="AM31" s="1"/>
  <c r="H29"/>
  <c r="AL29" s="1"/>
  <c r="H28"/>
  <c r="AL28" s="1"/>
  <c r="H26"/>
  <c r="AL26" s="1"/>
  <c r="H25"/>
  <c r="AL25" s="1"/>
  <c r="H23"/>
  <c r="AL23" s="1"/>
  <c r="H22"/>
  <c r="AL22" s="1"/>
  <c r="H21"/>
  <c r="AL21" s="1"/>
  <c r="H20"/>
  <c r="AL20" s="1"/>
  <c r="H19"/>
  <c r="AL19" s="1"/>
  <c r="H18"/>
  <c r="AL18" s="1"/>
  <c r="H17"/>
  <c r="AL17" s="1"/>
  <c r="H16"/>
  <c r="AL16" s="1"/>
  <c r="H15"/>
  <c r="AL15" s="1"/>
  <c r="AL49"/>
  <c r="H27"/>
  <c r="AL27" s="1"/>
  <c r="I27"/>
  <c r="AM27" s="1"/>
  <c r="AJ35"/>
  <c r="J12"/>
  <c r="AN12" s="1"/>
  <c r="AM12"/>
  <c r="H51"/>
  <c r="AL51" s="1"/>
  <c r="AK51"/>
  <c r="H53"/>
  <c r="AL53" s="1"/>
  <c r="AK53"/>
  <c r="J46"/>
  <c r="AN46" s="1"/>
  <c r="AM46"/>
  <c r="H37"/>
  <c r="AL37" s="1"/>
  <c r="AK37"/>
  <c r="H48"/>
  <c r="AL48" s="1"/>
  <c r="AK48"/>
  <c r="H46"/>
  <c r="AK46"/>
  <c r="I8"/>
  <c r="AK8"/>
  <c r="H54"/>
  <c r="AL54" s="1"/>
  <c r="AK54"/>
  <c r="I7"/>
  <c r="AK7"/>
  <c r="I9"/>
  <c r="AK9"/>
  <c r="H10"/>
  <c r="AL10" s="1"/>
  <c r="AK10"/>
  <c r="I11"/>
  <c r="AK11"/>
  <c r="H12"/>
  <c r="AL12" s="1"/>
  <c r="AK12"/>
  <c r="H13"/>
  <c r="AL13" s="1"/>
  <c r="AK13"/>
  <c r="I14"/>
  <c r="AK14"/>
  <c r="I30"/>
  <c r="AK30"/>
  <c r="J13"/>
  <c r="AN13" s="1"/>
  <c r="AM13"/>
  <c r="I35"/>
  <c r="AK35"/>
  <c r="H43"/>
  <c r="AL43" s="1"/>
  <c r="AK43"/>
  <c r="H40"/>
  <c r="AL40" s="1"/>
  <c r="AK40"/>
  <c r="H42"/>
  <c r="AL42" s="1"/>
  <c r="AK42"/>
  <c r="H50"/>
  <c r="AL50" s="1"/>
  <c r="AK50"/>
  <c r="H38"/>
  <c r="AL38" s="1"/>
  <c r="AK38"/>
  <c r="H7"/>
  <c r="AL7" s="1"/>
  <c r="H14"/>
  <c r="AL14" s="1"/>
  <c r="I10"/>
  <c r="I37"/>
  <c r="I48"/>
  <c r="I54"/>
  <c r="I51"/>
  <c r="I42"/>
  <c r="I50"/>
  <c r="I53"/>
  <c r="I38"/>
  <c r="H36"/>
  <c r="AL36" s="1"/>
  <c r="I36"/>
  <c r="H52"/>
  <c r="AL52" s="1"/>
  <c r="I52"/>
  <c r="H44"/>
  <c r="AL44" s="1"/>
  <c r="I44"/>
  <c r="I40"/>
  <c r="H32"/>
  <c r="AL32" s="1"/>
  <c r="I32"/>
  <c r="H34"/>
  <c r="AL34" s="1"/>
  <c r="I34"/>
  <c r="H33"/>
  <c r="AL33" s="1"/>
  <c r="I33"/>
  <c r="H35"/>
  <c r="AL35" s="1"/>
  <c r="I43"/>
  <c r="H41"/>
  <c r="AL41" s="1"/>
  <c r="I41"/>
  <c r="H45"/>
  <c r="AL45" s="1"/>
  <c r="I45"/>
  <c r="H39"/>
  <c r="AL39" s="1"/>
  <c r="I39"/>
  <c r="H47"/>
  <c r="AL47" s="1"/>
  <c r="I47"/>
  <c r="K46" l="1"/>
  <c r="K12"/>
  <c r="AO12" s="1"/>
  <c r="K29"/>
  <c r="L29" s="1"/>
  <c r="K16"/>
  <c r="L16" s="1"/>
  <c r="AP16" s="1"/>
  <c r="K25"/>
  <c r="AO25" s="1"/>
  <c r="K13"/>
  <c r="L13" s="1"/>
  <c r="K26"/>
  <c r="AO26" s="1"/>
  <c r="K23"/>
  <c r="AO23" s="1"/>
  <c r="K18"/>
  <c r="AO18" s="1"/>
  <c r="K15"/>
  <c r="AO15" s="1"/>
  <c r="AO49"/>
  <c r="AM18"/>
  <c r="J24"/>
  <c r="K24" s="1"/>
  <c r="AM49"/>
  <c r="AM26"/>
  <c r="AN49"/>
  <c r="AM25"/>
  <c r="AM15"/>
  <c r="J22"/>
  <c r="AN22" s="1"/>
  <c r="J20"/>
  <c r="J19"/>
  <c r="K19" s="1"/>
  <c r="AM29"/>
  <c r="J21"/>
  <c r="K21" s="1"/>
  <c r="J31"/>
  <c r="AM23"/>
  <c r="J17"/>
  <c r="K17" s="1"/>
  <c r="J28"/>
  <c r="K28" s="1"/>
  <c r="J27"/>
  <c r="K27" s="1"/>
  <c r="AM16"/>
  <c r="J44"/>
  <c r="AM44"/>
  <c r="J52"/>
  <c r="K52" s="1"/>
  <c r="AM52"/>
  <c r="J36"/>
  <c r="K36" s="1"/>
  <c r="AM36"/>
  <c r="J38"/>
  <c r="K38" s="1"/>
  <c r="AM38"/>
  <c r="J54"/>
  <c r="K54" s="1"/>
  <c r="AM54"/>
  <c r="J37"/>
  <c r="AM37"/>
  <c r="J47"/>
  <c r="K47" s="1"/>
  <c r="AM47"/>
  <c r="J39"/>
  <c r="K39" s="1"/>
  <c r="AM39"/>
  <c r="J45"/>
  <c r="AN45" s="1"/>
  <c r="AM45"/>
  <c r="J41"/>
  <c r="AM41"/>
  <c r="J43"/>
  <c r="K43" s="1"/>
  <c r="AM43"/>
  <c r="J33"/>
  <c r="K33" s="1"/>
  <c r="AM33"/>
  <c r="J34"/>
  <c r="AN34" s="1"/>
  <c r="AM34"/>
  <c r="J32"/>
  <c r="K32" s="1"/>
  <c r="AM32"/>
  <c r="J40"/>
  <c r="K40" s="1"/>
  <c r="AM40"/>
  <c r="J53"/>
  <c r="K53" s="1"/>
  <c r="AM53"/>
  <c r="J50"/>
  <c r="K50" s="1"/>
  <c r="AM50"/>
  <c r="J51"/>
  <c r="K51" s="1"/>
  <c r="AM51"/>
  <c r="J48"/>
  <c r="K48" s="1"/>
  <c r="AM48"/>
  <c r="J10"/>
  <c r="K10" s="1"/>
  <c r="AM10"/>
  <c r="J35"/>
  <c r="K35" s="1"/>
  <c r="AM35"/>
  <c r="J30"/>
  <c r="K30" s="1"/>
  <c r="AM30"/>
  <c r="J14"/>
  <c r="K14" s="1"/>
  <c r="AM14"/>
  <c r="J11"/>
  <c r="K11" s="1"/>
  <c r="AM11"/>
  <c r="J9"/>
  <c r="K9" s="1"/>
  <c r="AM9"/>
  <c r="J7"/>
  <c r="K7" s="1"/>
  <c r="AM7"/>
  <c r="J8"/>
  <c r="K8" s="1"/>
  <c r="AM8"/>
  <c r="AL46"/>
  <c r="J42"/>
  <c r="K42" s="1"/>
  <c r="AM42"/>
  <c r="AN31" l="1"/>
  <c r="K31"/>
  <c r="AO31" s="1"/>
  <c r="AN44"/>
  <c r="K44"/>
  <c r="AO44" s="1"/>
  <c r="K34"/>
  <c r="L34" s="1"/>
  <c r="K22"/>
  <c r="AO22" s="1"/>
  <c r="AN41"/>
  <c r="K41"/>
  <c r="L41" s="1"/>
  <c r="AN20"/>
  <c r="K20"/>
  <c r="L20" s="1"/>
  <c r="K45"/>
  <c r="L45" s="1"/>
  <c r="AN36"/>
  <c r="L36"/>
  <c r="AN19"/>
  <c r="L19"/>
  <c r="AP19" s="1"/>
  <c r="AN17"/>
  <c r="L17"/>
  <c r="AP17" s="1"/>
  <c r="AN32"/>
  <c r="AN33"/>
  <c r="L33"/>
  <c r="AN39"/>
  <c r="AN52"/>
  <c r="L52"/>
  <c r="AN28"/>
  <c r="AN21"/>
  <c r="AO21"/>
  <c r="AN47"/>
  <c r="AN24"/>
  <c r="L24"/>
  <c r="AP24" s="1"/>
  <c r="AN27"/>
  <c r="AO27"/>
  <c r="AO28"/>
  <c r="AP49"/>
  <c r="L23"/>
  <c r="AP23" s="1"/>
  <c r="AO29"/>
  <c r="AO13"/>
  <c r="AO16"/>
  <c r="L15"/>
  <c r="AP15" s="1"/>
  <c r="AO32"/>
  <c r="L12"/>
  <c r="AP12" s="1"/>
  <c r="L25"/>
  <c r="L26"/>
  <c r="AP26" s="1"/>
  <c r="L18"/>
  <c r="P18" s="1"/>
  <c r="AT18" s="1"/>
  <c r="L47"/>
  <c r="AP47" s="1"/>
  <c r="AP13"/>
  <c r="AP29"/>
  <c r="AO39"/>
  <c r="P16"/>
  <c r="AT16" s="1"/>
  <c r="P13"/>
  <c r="AT13" s="1"/>
  <c r="P29"/>
  <c r="AT29" s="1"/>
  <c r="AN35"/>
  <c r="L35"/>
  <c r="AN42"/>
  <c r="AN8"/>
  <c r="AN7"/>
  <c r="AN9"/>
  <c r="AN11"/>
  <c r="AN14"/>
  <c r="AN30"/>
  <c r="AN10"/>
  <c r="AN48"/>
  <c r="AN51"/>
  <c r="AN50"/>
  <c r="AN53"/>
  <c r="AN40"/>
  <c r="AN43"/>
  <c r="AN37"/>
  <c r="AN54"/>
  <c r="AN38"/>
  <c r="L46"/>
  <c r="AO46"/>
  <c r="AO24" l="1"/>
  <c r="P24"/>
  <c r="AT24" s="1"/>
  <c r="AO19"/>
  <c r="P19"/>
  <c r="AT19" s="1"/>
  <c r="L22"/>
  <c r="AP22" s="1"/>
  <c r="AP20"/>
  <c r="P20"/>
  <c r="AT20" s="1"/>
  <c r="AO20"/>
  <c r="L28"/>
  <c r="AP28" s="1"/>
  <c r="L21"/>
  <c r="P17"/>
  <c r="AT17" s="1"/>
  <c r="L31"/>
  <c r="L32"/>
  <c r="AP32" s="1"/>
  <c r="AO17"/>
  <c r="P12"/>
  <c r="AT12" s="1"/>
  <c r="P49"/>
  <c r="AT49" s="1"/>
  <c r="L27"/>
  <c r="AP27" s="1"/>
  <c r="P23"/>
  <c r="AT23" s="1"/>
  <c r="AO47"/>
  <c r="P15"/>
  <c r="AT15" s="1"/>
  <c r="AO36"/>
  <c r="P26"/>
  <c r="AT26" s="1"/>
  <c r="AO35"/>
  <c r="AO52"/>
  <c r="L44"/>
  <c r="AP44" s="1"/>
  <c r="AO45"/>
  <c r="AP45"/>
  <c r="P45"/>
  <c r="AT45" s="1"/>
  <c r="L39"/>
  <c r="AP52"/>
  <c r="P52"/>
  <c r="AT52" s="1"/>
  <c r="AP36"/>
  <c r="P36"/>
  <c r="AT36" s="1"/>
  <c r="AP18"/>
  <c r="AP25"/>
  <c r="P25"/>
  <c r="AT25" s="1"/>
  <c r="AO33"/>
  <c r="P47"/>
  <c r="AT47" s="1"/>
  <c r="AO41"/>
  <c r="AO34"/>
  <c r="AP35"/>
  <c r="P35"/>
  <c r="AT35" s="1"/>
  <c r="AP34"/>
  <c r="P34"/>
  <c r="AT34" s="1"/>
  <c r="AP33"/>
  <c r="P33"/>
  <c r="AT33" s="1"/>
  <c r="AP41"/>
  <c r="P41"/>
  <c r="AT41" s="1"/>
  <c r="L54"/>
  <c r="AO54"/>
  <c r="L10"/>
  <c r="AO10"/>
  <c r="L30"/>
  <c r="AO30"/>
  <c r="L14"/>
  <c r="AO14"/>
  <c r="L11"/>
  <c r="AO11"/>
  <c r="L9"/>
  <c r="AO9"/>
  <c r="L7"/>
  <c r="AO7"/>
  <c r="L8"/>
  <c r="AO8"/>
  <c r="AP46"/>
  <c r="P46"/>
  <c r="AT46" s="1"/>
  <c r="L38"/>
  <c r="AO38"/>
  <c r="L37"/>
  <c r="AO37"/>
  <c r="L43"/>
  <c r="AO43"/>
  <c r="L40"/>
  <c r="AO40"/>
  <c r="L53"/>
  <c r="AO53"/>
  <c r="L50"/>
  <c r="AO50"/>
  <c r="L51"/>
  <c r="AO51"/>
  <c r="L48"/>
  <c r="AO48"/>
  <c r="L42"/>
  <c r="AO42"/>
  <c r="P22" l="1"/>
  <c r="AT22" s="1"/>
  <c r="AP31"/>
  <c r="P28"/>
  <c r="AT28" s="1"/>
  <c r="P27"/>
  <c r="AT27" s="1"/>
  <c r="P32"/>
  <c r="AT32" s="1"/>
  <c r="AP21"/>
  <c r="P21"/>
  <c r="AT21" s="1"/>
  <c r="P31"/>
  <c r="AT31" s="1"/>
  <c r="P44"/>
  <c r="AT44" s="1"/>
  <c r="AP39"/>
  <c r="P39"/>
  <c r="AT39" s="1"/>
  <c r="P42"/>
  <c r="AT42" s="1"/>
  <c r="AP42"/>
  <c r="P48"/>
  <c r="AT48" s="1"/>
  <c r="AP48"/>
  <c r="P51"/>
  <c r="AT51" s="1"/>
  <c r="AP51"/>
  <c r="AP50"/>
  <c r="P50"/>
  <c r="AT50" s="1"/>
  <c r="AP53"/>
  <c r="P53"/>
  <c r="AT53" s="1"/>
  <c r="AP40"/>
  <c r="P40"/>
  <c r="AT40" s="1"/>
  <c r="AP43"/>
  <c r="P43"/>
  <c r="AT43" s="1"/>
  <c r="P37"/>
  <c r="AT37" s="1"/>
  <c r="AP37"/>
  <c r="P38"/>
  <c r="AT38" s="1"/>
  <c r="AP38"/>
  <c r="AP8"/>
  <c r="P8"/>
  <c r="AT8" s="1"/>
  <c r="AP7"/>
  <c r="P7"/>
  <c r="AP9"/>
  <c r="P9"/>
  <c r="AT9" s="1"/>
  <c r="AP11"/>
  <c r="P11"/>
  <c r="AT11" s="1"/>
  <c r="AP14"/>
  <c r="P14"/>
  <c r="AT14" s="1"/>
  <c r="AP30"/>
  <c r="P30"/>
  <c r="AT30" s="1"/>
  <c r="AP10"/>
  <c r="P10"/>
  <c r="AT10" s="1"/>
  <c r="AP54"/>
  <c r="P54"/>
  <c r="AT54" s="1"/>
  <c r="AT7" l="1"/>
</calcChain>
</file>

<file path=xl/sharedStrings.xml><?xml version="1.0" encoding="utf-8"?>
<sst xmlns="http://schemas.openxmlformats.org/spreadsheetml/2006/main" count="305" uniqueCount="214">
  <si>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</si>
  <si>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</si>
  <si>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</si>
  <si>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</si>
  <si>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</si>
  <si>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</si>
  <si>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</si>
  <si>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</si>
  <si>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</si>
  <si>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</si>
  <si>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</si>
  <si>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</si>
  <si>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</si>
  <si>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</si>
  <si>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</si>
  <si>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</si>
  <si>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</si>
  <si>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</si>
  <si>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</si>
  <si>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</si>
  <si>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</si>
  <si>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</si>
  <si>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</si>
  <si>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</si>
  <si>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</si>
  <si>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</si>
  <si>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</si>
  <si>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</si>
  <si>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</si>
  <si>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</si>
  <si>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</si>
  <si>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</si>
  <si>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</si>
  <si>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</si>
  <si>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</si>
  <si>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</si>
  <si>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</si>
  <si>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</si>
  <si>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</si>
  <si>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</si>
  <si>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</si>
  <si>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</si>
  <si>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</si>
  <si>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</si>
  <si>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</si>
  <si>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</si>
  <si>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</si>
  <si>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</si>
  <si>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</si>
  <si>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</si>
  <si>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</si>
  <si>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</si>
  <si>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</si>
  <si>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</si>
  <si>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</si>
  <si>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</si>
  <si>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</si>
  <si>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</si>
  <si>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</si>
  <si>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</si>
  <si>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</si>
  <si>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</si>
  <si>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</si>
  <si>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</si>
  <si>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</si>
  <si>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</si>
  <si>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</si>
  <si>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</si>
  <si>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</si>
  <si>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</si>
  <si>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</si>
  <si>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</si>
  <si>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</si>
  <si>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</si>
  <si>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</si>
  <si>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</si>
  <si>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</si>
  <si>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</si>
  <si>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</si>
  <si>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</si>
  <si>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</si>
  <si>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t>Rest units :</t>
  </si>
  <si>
    <t>2nd 100: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</si>
  <si>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</si>
  <si>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</si>
  <si>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</si>
  <si>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</si>
  <si>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</si>
  <si>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</si>
  <si>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</si>
  <si>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</si>
  <si>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Dr. N. Amareshwaran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</si>
  <si>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</si>
  <si>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</si>
  <si>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</si>
  <si>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</si>
  <si>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</si>
  <si>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</si>
  <si>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</si>
  <si>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Asif Ahmed</t>
  </si>
  <si>
    <r>
      <rPr>
        <b/>
        <sz val="11"/>
        <rFont val="Calibri"/>
        <family val="2"/>
        <scheme val="minor"/>
      </rPr>
      <t>Tariff:</t>
    </r>
    <r>
      <rPr>
        <sz val="11"/>
        <rFont val="Calibri"/>
        <family val="2"/>
        <scheme val="minor"/>
      </rPr>
      <t xml:space="preserve">         </t>
    </r>
    <r>
      <rPr>
        <sz val="9"/>
        <rFont val="Calibri"/>
        <family val="2"/>
        <scheme val="minor"/>
      </rPr>
      <t>1st 100:</t>
    </r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</si>
  <si>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</si>
  <si>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</si>
  <si>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</si>
  <si>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</si>
  <si>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</si>
  <si>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</si>
  <si>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</si>
  <si>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</si>
  <si>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</si>
  <si>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</si>
  <si>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</si>
  <si>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</si>
  <si>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</si>
  <si>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</si>
  <si>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</si>
  <si>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</si>
  <si>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</si>
  <si>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</si>
  <si>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</si>
  <si>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</si>
  <si>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</si>
  <si>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</si>
  <si>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</si>
  <si>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</si>
  <si>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</si>
  <si>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</si>
  <si>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</si>
  <si>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</si>
  <si>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</si>
  <si>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</si>
  <si>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</si>
  <si>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</si>
  <si>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</si>
  <si>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</si>
  <si>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</si>
  <si>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</si>
  <si>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</si>
  <si>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</si>
  <si>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</si>
  <si>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</si>
  <si>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</si>
  <si>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</si>
  <si>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</si>
  <si>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</si>
  <si>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</si>
  <si>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</si>
  <si>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</si>
  <si>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</si>
  <si>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</si>
  <si>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</si>
  <si>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Dr. L. Robindro Singh</t>
  </si>
  <si>
    <t>Mr. B. Blah</t>
  </si>
  <si>
    <t>Longshibeni</t>
  </si>
  <si>
    <t>Nihal Limbu</t>
  </si>
  <si>
    <t>Mr. K. Baruah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</si>
  <si>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</si>
  <si>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</si>
  <si>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</si>
  <si>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</si>
  <si>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</si>
  <si>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</si>
  <si>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Abhishek Kumar Singhania</t>
  </si>
  <si>
    <t>Ms. Jyoti Pathak</t>
  </si>
  <si>
    <t>Ms. Jahnabi Upadhya, Ms. Smritee Rekaha Hazarika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</si>
  <si>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</si>
  <si>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</si>
  <si>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</si>
  <si>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</si>
  <si>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</si>
  <si>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</si>
  <si>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</si>
  <si>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</si>
  <si>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Qtr. Locked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</si>
  <si>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</si>
  <si>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</si>
  <si>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</si>
  <si>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</si>
  <si>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</si>
  <si>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</si>
  <si>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</si>
  <si>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</si>
  <si>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</si>
  <si>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</si>
  <si>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</si>
  <si>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</si>
  <si>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</si>
  <si>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</si>
  <si>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 xml:space="preserve">Praizy Halam 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</si>
  <si>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</si>
  <si>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</si>
  <si>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</si>
  <si>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</si>
  <si>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</si>
  <si>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</si>
  <si>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</si>
  <si>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</si>
  <si>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</si>
  <si>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</si>
  <si>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</si>
  <si>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</si>
  <si>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</si>
  <si>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</si>
  <si>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</si>
  <si>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</si>
  <si>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</si>
  <si>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</si>
  <si>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</si>
  <si>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</si>
  <si>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</si>
  <si>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092024</t>
  </si>
  <si>
    <t>September' 2024</t>
  </si>
  <si>
    <t>Dr. Dinesh Bhatia</t>
  </si>
  <si>
    <t>14/10/2024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</si>
</sst>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9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7" fillId="0" borderId="0" xfId="0" applyFont="1"/>
    <xf numFmtId="0" fontId="8" fillId="0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hidden="1"/>
    </xf>
    <xf numFmtId="49" fontId="16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165" fontId="1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wrapText="1"/>
    </xf>
    <xf numFmtId="164" fontId="19" fillId="0" borderId="10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0" fontId="13" fillId="2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2" xfId="0" applyFont="1" applyBorder="1" applyAlignment="1">
      <alignment vertical="center"/>
    </xf>
    <xf numFmtId="0" fontId="4" fillId="0" borderId="1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2" fillId="0" borderId="0" xfId="0" applyFont="1"/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24" fillId="0" borderId="4" xfId="0" applyFont="1" applyBorder="1" applyAlignment="1">
      <alignment horizontal="center" vertical="center"/>
    </xf>
    <xf numFmtId="165" fontId="24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2" fillId="0" borderId="4" xfId="0" applyFont="1" applyBorder="1" applyAlignment="1" applyProtection="1">
      <alignment wrapText="1"/>
      <protection hidden="1"/>
    </xf>
    <xf numFmtId="0" fontId="2" fillId="0" borderId="15" xfId="0" applyFont="1" applyBorder="1" applyAlignment="1" applyProtection="1">
      <alignment vertical="center" wrapText="1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4" fillId="2" borderId="4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vertical="center"/>
      <protection hidden="1"/>
    </xf>
    <xf numFmtId="166" fontId="15" fillId="0" borderId="0" xfId="0" applyNumberFormat="1" applyFont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protection hidden="1"/>
    </xf>
    <xf numFmtId="164" fontId="13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164" fontId="13" fillId="0" borderId="0" xfId="0" applyNumberFormat="1" applyFont="1" applyAlignment="1" applyProtection="1">
      <alignment horizontal="center"/>
      <protection hidden="1"/>
    </xf>
    <xf numFmtId="14" fontId="15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23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164" fontId="8" fillId="0" borderId="0" xfId="0" applyNumberFormat="1" applyFont="1" applyFill="1" applyAlignment="1" applyProtection="1">
      <alignment horizontal="left" vertical="center"/>
      <protection hidden="1"/>
    </xf>
    <xf numFmtId="2" fontId="8" fillId="0" borderId="0" xfId="0" applyNumberFormat="1" applyFont="1" applyFill="1" applyAlignment="1" applyProtection="1">
      <alignment horizontal="center" vertical="center" wrapText="1"/>
      <protection hidden="1"/>
    </xf>
    <xf numFmtId="164" fontId="13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49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4" fontId="19" fillId="0" borderId="10" xfId="0" applyNumberFormat="1" applyFont="1" applyBorder="1" applyAlignment="1" applyProtection="1">
      <alignment vertical="center"/>
      <protection hidden="1"/>
    </xf>
    <xf numFmtId="0" fontId="14" fillId="0" borderId="10" xfId="0" applyFont="1" applyBorder="1" applyAlignment="1" applyProtection="1">
      <alignment horizontal="left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7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165" fontId="6" fillId="0" borderId="3" xfId="0" applyNumberFormat="1" applyFont="1" applyBorder="1" applyAlignment="1" applyProtection="1">
      <alignment horizontal="center" vertical="center"/>
      <protection hidden="1"/>
    </xf>
    <xf numFmtId="165" fontId="6" fillId="2" borderId="3" xfId="0" applyNumberFormat="1" applyFont="1" applyFill="1" applyBorder="1" applyAlignment="1" applyProtection="1">
      <alignment horizontal="center" vertical="center"/>
      <protection hidden="1"/>
    </xf>
    <xf numFmtId="165" fontId="6" fillId="0" borderId="14" xfId="0" applyNumberFormat="1" applyFont="1" applyBorder="1" applyAlignment="1" applyProtection="1">
      <alignment horizontal="center" vertical="center"/>
      <protection hidden="1"/>
    </xf>
    <xf numFmtId="165" fontId="8" fillId="0" borderId="14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6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11" xfId="0" applyNumberFormat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2" fontId="25" fillId="0" borderId="0" xfId="0" applyNumberFormat="1" applyFont="1" applyFill="1" applyAlignment="1" applyProtection="1">
      <alignment horizontal="center" vertical="center"/>
      <protection hidden="1"/>
    </xf>
    <xf numFmtId="2" fontId="25" fillId="0" borderId="0" xfId="0" applyNumberFormat="1" applyFont="1" applyFill="1" applyAlignment="1" applyProtection="1">
      <alignment horizontal="center" vertical="center" wrapText="1"/>
      <protection hidden="1"/>
    </xf>
    <xf numFmtId="2" fontId="8" fillId="0" borderId="0" xfId="0" applyNumberFormat="1" applyFont="1" applyFill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5" fontId="24" fillId="0" borderId="4" xfId="0" applyNumberFormat="1" applyFont="1" applyBorder="1" applyAlignment="1" applyProtection="1">
      <alignment horizontal="center" vertical="center"/>
      <protection hidden="1"/>
    </xf>
    <xf numFmtId="165" fontId="24" fillId="2" borderId="4" xfId="0" applyNumberFormat="1" applyFont="1" applyFill="1" applyBorder="1" applyAlignment="1" applyProtection="1">
      <alignment horizontal="center" vertical="center"/>
      <protection hidden="1"/>
    </xf>
    <xf numFmtId="165" fontId="24" fillId="0" borderId="3" xfId="0" applyNumberFormat="1" applyFont="1" applyBorder="1" applyAlignment="1" applyProtection="1">
      <alignment horizontal="center" vertical="center"/>
      <protection hidden="1"/>
    </xf>
    <xf numFmtId="165" fontId="25" fillId="0" borderId="3" xfId="0" applyNumberFormat="1" applyFont="1" applyBorder="1" applyAlignment="1" applyProtection="1">
      <alignment horizontal="center" vertical="center"/>
      <protection hidden="1"/>
    </xf>
    <xf numFmtId="165" fontId="6" fillId="0" borderId="8" xfId="0" applyNumberFormat="1" applyFont="1" applyBorder="1" applyAlignment="1" applyProtection="1">
      <alignment horizontal="center" vertical="center" wrapText="1"/>
      <protection hidden="1"/>
    </xf>
    <xf numFmtId="49" fontId="0" fillId="0" borderId="9" xfId="0" applyNumberFormat="1" applyBorder="1" applyAlignment="1" applyProtection="1">
      <alignment vertical="center"/>
      <protection hidden="1"/>
    </xf>
    <xf numFmtId="165" fontId="25" fillId="0" borderId="4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Fill="1" applyAlignment="1" applyProtection="1">
      <alignment vertical="center"/>
      <protection hidden="1"/>
    </xf>
    <xf numFmtId="165" fontId="6" fillId="0" borderId="4" xfId="0" applyNumberFormat="1" applyFont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165" fontId="8" fillId="0" borderId="4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28" fillId="0" borderId="0" xfId="0" applyFont="1" applyAlignment="1" applyProtection="1">
      <alignment vertical="top" wrapText="1"/>
      <protection hidden="1"/>
    </xf>
    <xf numFmtId="0" fontId="2" fillId="0" borderId="15" xfId="0" applyFont="1" applyBorder="1" applyAlignment="1" applyProtection="1">
      <alignment vertical="center"/>
      <protection hidden="1"/>
    </xf>
    <xf numFmtId="165" fontId="6" fillId="0" borderId="15" xfId="0" applyNumberFormat="1" applyFont="1" applyBorder="1" applyAlignment="1" applyProtection="1">
      <alignment horizontal="center" vertical="center"/>
      <protection hidden="1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8" fillId="0" borderId="15" xfId="0" applyNumberFormat="1" applyFont="1" applyBorder="1" applyAlignment="1" applyProtection="1">
      <alignment horizontal="center" vertical="center"/>
      <protection hidden="1"/>
    </xf>
    <xf numFmtId="165" fontId="12" fillId="0" borderId="15" xfId="0" applyNumberFormat="1" applyFont="1" applyBorder="1" applyAlignment="1" applyProtection="1">
      <alignment horizontal="center" vertical="center"/>
      <protection hidden="1"/>
    </xf>
    <xf numFmtId="165" fontId="6" fillId="0" borderId="15" xfId="0" applyNumberFormat="1" applyFont="1" applyBorder="1" applyAlignment="1" applyProtection="1">
      <alignment horizontal="center" vertical="center" wrapText="1"/>
      <protection hidden="1"/>
    </xf>
    <xf numFmtId="49" fontId="0" fillId="0" borderId="15" xfId="0" applyNumberForma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5" fontId="6" fillId="0" borderId="0" xfId="0" applyNumberFormat="1" applyFont="1" applyBorder="1" applyAlignment="1" applyProtection="1">
      <alignment horizontal="center" vertical="center"/>
      <protection hidden="1"/>
    </xf>
    <xf numFmtId="165" fontId="6" fillId="2" borderId="0" xfId="0" applyNumberFormat="1" applyFont="1" applyFill="1" applyBorder="1" applyAlignment="1" applyProtection="1">
      <alignment horizontal="center" vertical="center"/>
      <protection hidden="1"/>
    </xf>
    <xf numFmtId="165" fontId="8" fillId="0" borderId="0" xfId="0" applyNumberFormat="1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165" fontId="6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73"/>
  <sheetViews>
    <sheetView tabSelected="1" zoomScale="110" zoomScaleNormal="110" workbookViewId="0">
      <selection activeCell="B6" sqref="B6"/>
    </sheetView>
  </sheetViews>
  <sheetFormatPr defaultRowHeight="15"/>
  <cols>
    <col min="1" max="1" width="19.28515625" customWidth="1"/>
    <col min="2" max="2" width="7.7109375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  <col min="30" max="30" width="8.5703125" customWidth="1"/>
    <col min="31" max="31" width="21.5703125" customWidth="1"/>
    <col min="32" max="32" width="8" customWidth="1"/>
    <col min="33" max="33" width="7.140625" customWidth="1"/>
    <col min="34" max="34" width="7.28515625" customWidth="1"/>
    <col min="35" max="35" width="7.7109375" customWidth="1"/>
    <col min="36" max="36" width="8.28515625" hidden="1" customWidth="1"/>
    <col min="37" max="37" width="9.28515625" hidden="1" customWidth="1"/>
    <col min="38" max="38" width="9.42578125" hidden="1" customWidth="1"/>
    <col min="39" max="39" width="7.5703125" hidden="1" customWidth="1"/>
    <col min="40" max="40" width="8.28515625" hidden="1" customWidth="1"/>
    <col min="41" max="41" width="7.5703125" hidden="1" customWidth="1"/>
    <col min="42" max="43" width="7.7109375" customWidth="1"/>
    <col min="44" max="44" width="8.28515625" customWidth="1"/>
    <col min="45" max="45" width="8.5703125" customWidth="1"/>
    <col min="46" max="46" width="8.85546875" customWidth="1"/>
    <col min="47" max="47" width="10.7109375" customWidth="1"/>
  </cols>
  <sheetData>
    <row r="1" spans="1:48" ht="23.25" customHeight="1">
      <c r="A1" s="83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3"/>
      <c r="AE1" s="78" t="s">
        <v>26</v>
      </c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34"/>
    </row>
    <row r="2" spans="1:48" ht="21.75" customHeight="1">
      <c r="A2" s="85" t="s">
        <v>1</v>
      </c>
      <c r="B2" s="86"/>
      <c r="C2" s="86"/>
      <c r="D2" s="86"/>
      <c r="E2" s="87"/>
      <c r="F2" s="88"/>
      <c r="G2" s="86"/>
      <c r="H2" s="89"/>
      <c r="I2" s="88"/>
      <c r="J2" s="86"/>
      <c r="K2" s="86"/>
      <c r="L2" s="87" t="s">
        <v>28</v>
      </c>
      <c r="M2" s="86"/>
      <c r="N2" s="86"/>
      <c r="O2" s="89">
        <v>160</v>
      </c>
      <c r="P2" s="87"/>
      <c r="Q2" s="86" t="s">
        <v>150</v>
      </c>
      <c r="R2" s="90" t="s">
        <v>210</v>
      </c>
      <c r="S2" s="91"/>
      <c r="T2" s="92"/>
      <c r="U2" s="92"/>
      <c r="V2" s="92"/>
      <c r="W2" s="84"/>
      <c r="X2" s="84"/>
      <c r="Y2" s="84"/>
      <c r="Z2" s="84"/>
      <c r="AA2" s="84"/>
      <c r="AB2" s="84"/>
      <c r="AC2" s="84"/>
      <c r="AD2" s="3"/>
      <c r="AE2" s="4" t="s">
        <v>1</v>
      </c>
      <c r="AF2" s="5"/>
      <c r="AG2" s="5"/>
      <c r="AH2" s="5"/>
      <c r="AI2" s="5"/>
      <c r="AJ2" s="5"/>
      <c r="AK2" s="6"/>
      <c r="AL2" s="5"/>
      <c r="AM2" s="23"/>
      <c r="AN2" s="6"/>
      <c r="AO2" s="5"/>
      <c r="AP2" s="5"/>
      <c r="AQ2" s="48" t="s">
        <v>28</v>
      </c>
      <c r="AR2" s="5"/>
      <c r="AS2" s="5"/>
      <c r="AT2" s="49">
        <f>O2</f>
        <v>160</v>
      </c>
      <c r="AU2" s="5"/>
      <c r="AV2" s="2"/>
    </row>
    <row r="3" spans="1:48" ht="24" customHeight="1">
      <c r="A3" s="93" t="s">
        <v>83</v>
      </c>
      <c r="B3" s="94">
        <v>4.5</v>
      </c>
      <c r="C3" s="95" t="s">
        <v>2</v>
      </c>
      <c r="D3" s="95"/>
      <c r="E3" s="96">
        <v>5</v>
      </c>
      <c r="F3" s="87"/>
      <c r="G3" s="97"/>
      <c r="H3" s="98"/>
      <c r="I3" s="88"/>
      <c r="J3" s="86"/>
      <c r="K3" s="99" t="s">
        <v>29</v>
      </c>
      <c r="L3" s="99"/>
      <c r="M3" s="100" t="s">
        <v>213</v>
      </c>
      <c r="N3" s="86"/>
      <c r="O3" s="101"/>
      <c r="P3" s="101"/>
      <c r="Q3" s="102"/>
      <c r="R3" s="102"/>
      <c r="S3" s="91"/>
      <c r="T3" s="103"/>
      <c r="U3" s="104"/>
      <c r="V3" s="105"/>
      <c r="W3" s="84"/>
      <c r="X3" s="84"/>
      <c r="Y3" s="84"/>
      <c r="Z3" s="84"/>
      <c r="AA3" s="84"/>
      <c r="AB3" s="84"/>
      <c r="AC3" s="84"/>
      <c r="AD3" s="3"/>
      <c r="AE3" s="37" t="s">
        <v>100</v>
      </c>
      <c r="AF3" s="24">
        <f>B3</f>
        <v>4.5</v>
      </c>
      <c r="AG3" s="33" t="s">
        <v>82</v>
      </c>
      <c r="AH3" s="47">
        <f>E3</f>
        <v>5</v>
      </c>
      <c r="AI3" s="5"/>
      <c r="AJ3" s="31">
        <v>3.75</v>
      </c>
      <c r="AK3" s="5"/>
      <c r="AL3" s="28"/>
      <c r="AM3" s="42"/>
      <c r="AN3" s="6"/>
      <c r="AO3" s="5"/>
      <c r="AP3" s="5"/>
      <c r="AQ3" s="5"/>
      <c r="AR3" s="5"/>
      <c r="AS3" s="35" t="s">
        <v>29</v>
      </c>
      <c r="AT3" s="50" t="str">
        <f>M3</f>
        <v>14/10/2024</v>
      </c>
      <c r="AU3" s="41"/>
      <c r="AV3" s="2"/>
    </row>
    <row r="4" spans="1:48" ht="19.5" customHeight="1">
      <c r="A4" s="88" t="s">
        <v>24</v>
      </c>
      <c r="B4" s="106">
        <v>6.7</v>
      </c>
      <c r="C4" s="87"/>
      <c r="D4" s="107"/>
      <c r="E4" s="108"/>
      <c r="F4" s="109"/>
      <c r="G4" s="109"/>
      <c r="H4" s="86"/>
      <c r="I4" s="86"/>
      <c r="J4" s="87"/>
      <c r="K4" s="110" t="s">
        <v>3</v>
      </c>
      <c r="L4" s="110"/>
      <c r="M4" s="110"/>
      <c r="N4" s="111" t="s">
        <v>211</v>
      </c>
      <c r="O4" s="111"/>
      <c r="P4" s="111"/>
      <c r="Q4" s="112"/>
      <c r="R4" s="112"/>
      <c r="S4" s="113"/>
      <c r="T4" s="84"/>
      <c r="U4" s="104"/>
      <c r="V4" s="105"/>
      <c r="W4" s="84"/>
      <c r="X4" s="84"/>
      <c r="Y4" s="84"/>
      <c r="Z4" s="84"/>
      <c r="AA4" s="84"/>
      <c r="AB4" s="84"/>
      <c r="AC4" s="84"/>
      <c r="AD4" s="3"/>
      <c r="AE4" s="38" t="s">
        <v>81</v>
      </c>
      <c r="AF4" s="24">
        <f>B4</f>
        <v>6.7</v>
      </c>
      <c r="AG4" s="5"/>
      <c r="AH4" s="5"/>
      <c r="AI4" s="8"/>
      <c r="AJ4" s="9"/>
      <c r="AK4" s="79"/>
      <c r="AL4" s="79"/>
      <c r="AM4" s="5"/>
      <c r="AN4" s="5"/>
      <c r="AO4" s="5"/>
      <c r="AP4" s="81" t="s">
        <v>3</v>
      </c>
      <c r="AQ4" s="81"/>
      <c r="AR4" s="81"/>
      <c r="AS4" s="81"/>
      <c r="AT4" s="82" t="str">
        <f>N4</f>
        <v>September' 2024</v>
      </c>
      <c r="AU4" s="82"/>
      <c r="AV4" s="27"/>
    </row>
    <row r="5" spans="1:48" ht="33" customHeight="1">
      <c r="A5" s="114" t="s">
        <v>79</v>
      </c>
      <c r="B5" s="115" t="s">
        <v>80</v>
      </c>
      <c r="C5" s="115"/>
      <c r="D5" s="115"/>
      <c r="E5" s="115"/>
      <c r="F5" s="116"/>
      <c r="G5" s="117"/>
      <c r="H5" s="86"/>
      <c r="I5" s="86"/>
      <c r="J5" s="87"/>
      <c r="K5" s="118"/>
      <c r="L5" s="119"/>
      <c r="M5" s="120"/>
      <c r="N5" s="118"/>
      <c r="O5" s="86"/>
      <c r="P5" s="86"/>
      <c r="Q5" s="86"/>
      <c r="R5" s="86"/>
      <c r="S5" s="91"/>
      <c r="T5" s="84"/>
      <c r="U5" s="104"/>
      <c r="V5" s="105"/>
      <c r="W5" s="84"/>
      <c r="X5" s="84"/>
      <c r="Y5" s="84"/>
      <c r="Z5" s="84"/>
      <c r="AA5" s="84"/>
      <c r="AB5" s="84"/>
      <c r="AC5" s="84"/>
      <c r="AD5" s="3"/>
      <c r="AE5" s="39" t="s">
        <v>79</v>
      </c>
      <c r="AF5" s="40" t="s">
        <v>80</v>
      </c>
      <c r="AG5" s="40"/>
      <c r="AH5" s="30"/>
      <c r="AI5" s="30"/>
      <c r="AJ5" s="30"/>
      <c r="AK5" s="29"/>
      <c r="AL5" s="25"/>
      <c r="AM5" s="5"/>
      <c r="AN5" s="5"/>
      <c r="AO5" s="5"/>
      <c r="AP5" s="16"/>
      <c r="AQ5" s="22"/>
      <c r="AR5" s="17"/>
      <c r="AS5" s="80"/>
      <c r="AT5" s="80"/>
      <c r="AU5" s="27"/>
      <c r="AV5" s="2"/>
    </row>
    <row r="6" spans="1:48" ht="44.25" customHeight="1">
      <c r="A6" s="121" t="s">
        <v>84</v>
      </c>
      <c r="B6" s="122" t="s">
        <v>4</v>
      </c>
      <c r="C6" s="123" t="s">
        <v>0</v>
      </c>
      <c r="D6" s="123" t="s">
        <v>5</v>
      </c>
      <c r="E6" s="123" t="s">
        <v>6</v>
      </c>
      <c r="F6" s="123" t="s">
        <v>74</v>
      </c>
      <c r="G6" s="123" t="s">
        <v>7</v>
      </c>
      <c r="H6" s="123" t="s">
        <v>75</v>
      </c>
      <c r="I6" s="123" t="s">
        <v>8</v>
      </c>
      <c r="J6" s="123" t="s">
        <v>76</v>
      </c>
      <c r="K6" s="123" t="s">
        <v>9</v>
      </c>
      <c r="L6" s="123" t="s">
        <v>10</v>
      </c>
      <c r="M6" s="123" t="s">
        <v>11</v>
      </c>
      <c r="N6" s="123" t="s">
        <v>12</v>
      </c>
      <c r="O6" s="123" t="s">
        <v>13</v>
      </c>
      <c r="P6" s="123" t="s">
        <v>14</v>
      </c>
      <c r="Q6" s="123" t="s">
        <v>15</v>
      </c>
      <c r="R6" s="124" t="s">
        <v>25</v>
      </c>
      <c r="S6" s="125"/>
      <c r="T6" s="126" t="s">
        <v>16</v>
      </c>
      <c r="U6" s="127" t="s">
        <v>17</v>
      </c>
      <c r="V6" s="127" t="s">
        <v>18</v>
      </c>
      <c r="W6" s="127" t="s">
        <v>19</v>
      </c>
      <c r="X6" s="127" t="s">
        <v>20</v>
      </c>
      <c r="Y6" s="127" t="s">
        <v>21</v>
      </c>
      <c r="Z6" s="127"/>
      <c r="AA6" s="127"/>
      <c r="AB6" s="128"/>
      <c r="AC6" s="92"/>
      <c r="AD6" s="7"/>
      <c r="AE6" s="43" t="s">
        <v>84</v>
      </c>
      <c r="AF6" s="32" t="s">
        <v>4</v>
      </c>
      <c r="AG6" s="10" t="s">
        <v>0</v>
      </c>
      <c r="AH6" s="10" t="s">
        <v>5</v>
      </c>
      <c r="AI6" s="10" t="s">
        <v>6</v>
      </c>
      <c r="AJ6" s="10" t="s">
        <v>74</v>
      </c>
      <c r="AK6" s="10" t="s">
        <v>7</v>
      </c>
      <c r="AL6" s="10" t="s">
        <v>75</v>
      </c>
      <c r="AM6" s="10" t="s">
        <v>8</v>
      </c>
      <c r="AN6" s="10" t="s">
        <v>76</v>
      </c>
      <c r="AO6" s="10" t="s">
        <v>9</v>
      </c>
      <c r="AP6" s="10" t="s">
        <v>10</v>
      </c>
      <c r="AQ6" s="10" t="s">
        <v>11</v>
      </c>
      <c r="AR6" s="10" t="s">
        <v>12</v>
      </c>
      <c r="AS6" s="10" t="s">
        <v>13</v>
      </c>
      <c r="AT6" s="10" t="s">
        <v>14</v>
      </c>
      <c r="AU6" s="10" t="s">
        <v>15</v>
      </c>
    </row>
    <row r="7" spans="1:48" ht="15" customHeight="1">
      <c r="A7" s="58" t="s">
        <v>85</v>
      </c>
      <c r="B7" s="129" t="s">
        <v>23</v>
      </c>
      <c r="C7" s="53">
        <v>11159</v>
      </c>
      <c r="D7" s="53">
        <v>11076</v>
      </c>
      <c r="E7" s="130">
        <f>IF((C7&gt;D7),(C7-D7),(0))/1</f>
        <v>83</v>
      </c>
      <c r="F7" s="131">
        <f t="shared" ref="F7:F31" si="0">IF((E7&gt;100),(100*U7), (E7*U7))</f>
        <v>373.5</v>
      </c>
      <c r="G7" s="72">
        <f t="shared" ref="G7:G31" si="1">IF((E7&gt;100),(E7-100),(0))</f>
        <v>0</v>
      </c>
      <c r="H7" s="132">
        <f>IF((G7&gt;100),(100*V7),(G7*V7))</f>
        <v>0</v>
      </c>
      <c r="I7" s="72">
        <f>IF((G7&gt;100),(G7-100),(0))</f>
        <v>0</v>
      </c>
      <c r="J7" s="131">
        <f t="shared" ref="J7:J31" si="2">IF((I7&gt;0),(I7*W7),(0))</f>
        <v>0</v>
      </c>
      <c r="K7" s="133">
        <f>(F7+H7+J7)*1</f>
        <v>373.5</v>
      </c>
      <c r="L7" s="131">
        <f>K7</f>
        <v>373.5</v>
      </c>
      <c r="M7" s="134">
        <f>IF((Y7&gt;0),Y7,130)</f>
        <v>160</v>
      </c>
      <c r="N7" s="131">
        <f>IF((M7&gt;0),0,(M7+O7))</f>
        <v>0</v>
      </c>
      <c r="O7" s="133">
        <v>0</v>
      </c>
      <c r="P7" s="131">
        <f>IF((L7&gt;0),(L7+M7+O7),(M7)+(O7))</f>
        <v>533.5</v>
      </c>
      <c r="Q7" s="135" t="s">
        <v>22</v>
      </c>
      <c r="R7" s="136" t="s">
        <v>102</v>
      </c>
      <c r="S7" s="137" t="str">
        <f>R2</f>
        <v>092024</v>
      </c>
      <c r="T7" s="138"/>
      <c r="U7" s="139">
        <v>4.5</v>
      </c>
      <c r="V7" s="140">
        <v>5</v>
      </c>
      <c r="W7" s="139">
        <v>6.7</v>
      </c>
      <c r="X7" s="139">
        <v>80</v>
      </c>
      <c r="Y7" s="139">
        <f>2*X7</f>
        <v>160</v>
      </c>
      <c r="Z7" s="139"/>
      <c r="AA7" s="139"/>
      <c r="AB7" s="141"/>
      <c r="AC7" s="84"/>
      <c r="AD7" s="3"/>
      <c r="AE7" s="44" t="str">
        <f>A7</f>
        <v>Dr. Rajnit Seal</v>
      </c>
      <c r="AF7" s="36" t="str">
        <f>B7</f>
        <v>BH-I/1</v>
      </c>
      <c r="AG7" s="11">
        <f t="shared" ref="AG7:AM7" si="3">C7</f>
        <v>11159</v>
      </c>
      <c r="AH7" s="11">
        <f t="shared" si="3"/>
        <v>11076</v>
      </c>
      <c r="AI7" s="11">
        <f t="shared" si="3"/>
        <v>83</v>
      </c>
      <c r="AJ7" s="12">
        <f t="shared" si="3"/>
        <v>373.5</v>
      </c>
      <c r="AK7" s="11">
        <f t="shared" si="3"/>
        <v>0</v>
      </c>
      <c r="AL7" s="12">
        <f t="shared" si="3"/>
        <v>0</v>
      </c>
      <c r="AM7" s="11">
        <f t="shared" si="3"/>
        <v>0</v>
      </c>
      <c r="AN7" s="12">
        <f t="shared" ref="AN7:AU22" si="4">J7</f>
        <v>0</v>
      </c>
      <c r="AO7" s="11">
        <f t="shared" si="4"/>
        <v>373.5</v>
      </c>
      <c r="AP7" s="12">
        <f t="shared" si="4"/>
        <v>373.5</v>
      </c>
      <c r="AQ7" s="12">
        <f t="shared" si="4"/>
        <v>160</v>
      </c>
      <c r="AR7" s="12">
        <f t="shared" si="4"/>
        <v>0</v>
      </c>
      <c r="AS7" s="12">
        <f t="shared" si="4"/>
        <v>0</v>
      </c>
      <c r="AT7" s="12">
        <f t="shared" si="4"/>
        <v>533.5</v>
      </c>
      <c r="AU7" s="45" t="str">
        <f t="shared" si="4"/>
        <v>Nil</v>
      </c>
    </row>
    <row r="8" spans="1:48">
      <c r="A8" s="59" t="s">
        <v>187</v>
      </c>
      <c r="B8" s="142" t="s">
        <v>27</v>
      </c>
      <c r="C8" s="73"/>
      <c r="D8" s="73"/>
      <c r="E8" s="73">
        <f t="shared" ref="E8:E53" si="5">IF((C8&gt;D8),(C8-D8),(0))/1</f>
        <v>0</v>
      </c>
      <c r="F8" s="143">
        <f t="shared" si="0"/>
        <v>0</v>
      </c>
      <c r="G8" s="66">
        <f t="shared" si="1"/>
        <v>0</v>
      </c>
      <c r="H8" s="144">
        <f t="shared" ref="H8:H31" si="6">IF((G8&gt;100),(100*V8),(G8*V8))</f>
        <v>0</v>
      </c>
      <c r="I8" s="66">
        <f t="shared" ref="I8:I31" si="7">IF((G8&gt;100),(G8-100),(0))</f>
        <v>0</v>
      </c>
      <c r="J8" s="143">
        <f t="shared" si="2"/>
        <v>0</v>
      </c>
      <c r="K8" s="145">
        <f t="shared" ref="K8:K53" si="8">(F8+H8+J8)*1</f>
        <v>0</v>
      </c>
      <c r="L8" s="143">
        <f t="shared" ref="L8:L31" si="9">K8</f>
        <v>0</v>
      </c>
      <c r="M8" s="146">
        <f t="shared" ref="M8:M54" si="10">IF((Y8&gt;0),Y8,130)</f>
        <v>160</v>
      </c>
      <c r="N8" s="143">
        <f t="shared" ref="N8:N31" si="11">IF((E8&gt;0),0,(Y8))</f>
        <v>160</v>
      </c>
      <c r="O8" s="143">
        <v>0</v>
      </c>
      <c r="P8" s="143">
        <f t="shared" ref="P8:P31" si="12">IF((L8&gt;0),(L8+M8+O8),(M8)+(O8))</f>
        <v>160</v>
      </c>
      <c r="Q8" s="135" t="s">
        <v>22</v>
      </c>
      <c r="R8" s="147" t="s">
        <v>103</v>
      </c>
      <c r="S8" s="148" t="str">
        <f>R2</f>
        <v>092024</v>
      </c>
      <c r="T8" s="138"/>
      <c r="U8" s="139">
        <v>4.5</v>
      </c>
      <c r="V8" s="140">
        <v>5</v>
      </c>
      <c r="W8" s="139">
        <v>6.7</v>
      </c>
      <c r="X8" s="139">
        <v>80</v>
      </c>
      <c r="Y8" s="139">
        <f t="shared" ref="Y8:Y54" si="13">2*X8</f>
        <v>160</v>
      </c>
      <c r="Z8" s="139"/>
      <c r="AA8" s="139"/>
      <c r="AB8" s="141"/>
      <c r="AC8" s="84"/>
      <c r="AD8" s="3"/>
      <c r="AE8" s="44" t="str">
        <f t="shared" ref="AE8:AE65" si="14">A8</f>
        <v>Vacant</v>
      </c>
      <c r="AF8" s="13" t="str">
        <f t="shared" ref="AF8:AF65" si="15">B8</f>
        <v>BH-I/2</v>
      </c>
      <c r="AG8" s="56">
        <f t="shared" ref="AG8:AG65" si="16">C8</f>
        <v>0</v>
      </c>
      <c r="AH8" s="56">
        <f t="shared" ref="AH8:AH65" si="17">D8</f>
        <v>0</v>
      </c>
      <c r="AI8" s="56">
        <f t="shared" ref="AI8:AI65" si="18">E8</f>
        <v>0</v>
      </c>
      <c r="AJ8" s="57">
        <f t="shared" ref="AJ8:AJ65" si="19">F8</f>
        <v>0</v>
      </c>
      <c r="AK8" s="56">
        <f t="shared" ref="AK8:AK65" si="20">G8</f>
        <v>0</v>
      </c>
      <c r="AL8" s="57">
        <f t="shared" ref="AL8:AL65" si="21">H8</f>
        <v>0</v>
      </c>
      <c r="AM8" s="56">
        <f t="shared" ref="AM8:AO65" si="22">I8</f>
        <v>0</v>
      </c>
      <c r="AN8" s="57">
        <f t="shared" si="4"/>
        <v>0</v>
      </c>
      <c r="AO8" s="56">
        <f t="shared" si="4"/>
        <v>0</v>
      </c>
      <c r="AP8" s="57">
        <f t="shared" si="4"/>
        <v>0</v>
      </c>
      <c r="AQ8" s="57">
        <f t="shared" si="4"/>
        <v>160</v>
      </c>
      <c r="AR8" s="57">
        <f t="shared" si="4"/>
        <v>160</v>
      </c>
      <c r="AS8" s="57">
        <f t="shared" si="4"/>
        <v>0</v>
      </c>
      <c r="AT8" s="57">
        <f t="shared" si="4"/>
        <v>160</v>
      </c>
      <c r="AU8" s="75" t="str">
        <f t="shared" si="4"/>
        <v>Nil</v>
      </c>
    </row>
    <row r="9" spans="1:48">
      <c r="A9" s="59" t="s">
        <v>187</v>
      </c>
      <c r="B9" s="142" t="s">
        <v>30</v>
      </c>
      <c r="C9" s="74"/>
      <c r="D9" s="74"/>
      <c r="E9" s="73">
        <f t="shared" si="5"/>
        <v>0</v>
      </c>
      <c r="F9" s="143">
        <f t="shared" si="0"/>
        <v>0</v>
      </c>
      <c r="G9" s="66">
        <f t="shared" si="1"/>
        <v>0</v>
      </c>
      <c r="H9" s="144">
        <f t="shared" si="6"/>
        <v>0</v>
      </c>
      <c r="I9" s="66">
        <f t="shared" si="7"/>
        <v>0</v>
      </c>
      <c r="J9" s="143">
        <f t="shared" si="2"/>
        <v>0</v>
      </c>
      <c r="K9" s="143">
        <f t="shared" si="8"/>
        <v>0</v>
      </c>
      <c r="L9" s="143">
        <f t="shared" si="9"/>
        <v>0</v>
      </c>
      <c r="M9" s="149">
        <f t="shared" si="10"/>
        <v>160</v>
      </c>
      <c r="N9" s="143">
        <f t="shared" si="11"/>
        <v>160</v>
      </c>
      <c r="O9" s="143">
        <v>0</v>
      </c>
      <c r="P9" s="143">
        <f t="shared" si="12"/>
        <v>160</v>
      </c>
      <c r="Q9" s="135" t="s">
        <v>22</v>
      </c>
      <c r="R9" s="147" t="s">
        <v>104</v>
      </c>
      <c r="S9" s="148" t="str">
        <f>R2</f>
        <v>092024</v>
      </c>
      <c r="T9" s="138"/>
      <c r="U9" s="139">
        <v>4.5</v>
      </c>
      <c r="V9" s="140">
        <v>5</v>
      </c>
      <c r="W9" s="139">
        <v>6.7</v>
      </c>
      <c r="X9" s="139">
        <v>80</v>
      </c>
      <c r="Y9" s="139">
        <f t="shared" si="13"/>
        <v>160</v>
      </c>
      <c r="Z9" s="139"/>
      <c r="AA9" s="139"/>
      <c r="AB9" s="141"/>
      <c r="AC9" s="150"/>
      <c r="AD9" s="3"/>
      <c r="AE9" s="44" t="str">
        <f t="shared" si="14"/>
        <v>Vacant</v>
      </c>
      <c r="AF9" s="13" t="str">
        <f t="shared" si="15"/>
        <v>BH-I/3</v>
      </c>
      <c r="AG9" s="56">
        <f t="shared" si="16"/>
        <v>0</v>
      </c>
      <c r="AH9" s="56">
        <f t="shared" si="17"/>
        <v>0</v>
      </c>
      <c r="AI9" s="56">
        <f t="shared" si="18"/>
        <v>0</v>
      </c>
      <c r="AJ9" s="57">
        <f t="shared" si="19"/>
        <v>0</v>
      </c>
      <c r="AK9" s="56">
        <f t="shared" si="20"/>
        <v>0</v>
      </c>
      <c r="AL9" s="57">
        <f t="shared" si="21"/>
        <v>0</v>
      </c>
      <c r="AM9" s="56">
        <f t="shared" si="22"/>
        <v>0</v>
      </c>
      <c r="AN9" s="57">
        <f t="shared" si="4"/>
        <v>0</v>
      </c>
      <c r="AO9" s="56">
        <f t="shared" si="4"/>
        <v>0</v>
      </c>
      <c r="AP9" s="57">
        <f t="shared" si="4"/>
        <v>0</v>
      </c>
      <c r="AQ9" s="57">
        <f t="shared" si="4"/>
        <v>160</v>
      </c>
      <c r="AR9" s="57">
        <f t="shared" si="4"/>
        <v>160</v>
      </c>
      <c r="AS9" s="57">
        <f t="shared" si="4"/>
        <v>0</v>
      </c>
      <c r="AT9" s="57">
        <f t="shared" si="4"/>
        <v>160</v>
      </c>
      <c r="AU9" s="75" t="str">
        <f t="shared" si="4"/>
        <v>Nil</v>
      </c>
    </row>
    <row r="10" spans="1:48">
      <c r="A10" s="59" t="s">
        <v>87</v>
      </c>
      <c r="B10" s="142" t="s">
        <v>31</v>
      </c>
      <c r="C10" s="54">
        <v>7175</v>
      </c>
      <c r="D10" s="54">
        <v>7134</v>
      </c>
      <c r="E10" s="54">
        <f t="shared" si="5"/>
        <v>41</v>
      </c>
      <c r="F10" s="151">
        <f t="shared" si="0"/>
        <v>184.5</v>
      </c>
      <c r="G10" s="15">
        <f t="shared" si="1"/>
        <v>0</v>
      </c>
      <c r="H10" s="152">
        <f t="shared" si="6"/>
        <v>0</v>
      </c>
      <c r="I10" s="15">
        <f t="shared" si="7"/>
        <v>0</v>
      </c>
      <c r="J10" s="151">
        <f t="shared" si="2"/>
        <v>0</v>
      </c>
      <c r="K10" s="151">
        <f t="shared" si="8"/>
        <v>184.5</v>
      </c>
      <c r="L10" s="151">
        <f t="shared" si="9"/>
        <v>184.5</v>
      </c>
      <c r="M10" s="153">
        <f t="shared" si="10"/>
        <v>160</v>
      </c>
      <c r="N10" s="151">
        <f t="shared" si="11"/>
        <v>0</v>
      </c>
      <c r="O10" s="151">
        <v>0</v>
      </c>
      <c r="P10" s="151">
        <f t="shared" si="12"/>
        <v>344.5</v>
      </c>
      <c r="Q10" s="135" t="s">
        <v>22</v>
      </c>
      <c r="R10" s="147" t="s">
        <v>105</v>
      </c>
      <c r="S10" s="148" t="str">
        <f>R2</f>
        <v>092024</v>
      </c>
      <c r="T10" s="138"/>
      <c r="U10" s="139">
        <v>4.5</v>
      </c>
      <c r="V10" s="140">
        <v>5</v>
      </c>
      <c r="W10" s="139">
        <v>6.7</v>
      </c>
      <c r="X10" s="139">
        <v>80</v>
      </c>
      <c r="Y10" s="139">
        <f t="shared" si="13"/>
        <v>160</v>
      </c>
      <c r="Z10" s="139"/>
      <c r="AA10" s="139"/>
      <c r="AB10" s="141"/>
      <c r="AC10" s="150"/>
      <c r="AD10" s="3"/>
      <c r="AE10" s="44" t="str">
        <f t="shared" si="14"/>
        <v>Mr. M.C. Reddy</v>
      </c>
      <c r="AF10" s="13" t="str">
        <f t="shared" si="15"/>
        <v>BH-I/4</v>
      </c>
      <c r="AG10" s="13">
        <f t="shared" si="16"/>
        <v>7175</v>
      </c>
      <c r="AH10" s="13">
        <f t="shared" si="17"/>
        <v>7134</v>
      </c>
      <c r="AI10" s="13">
        <f t="shared" si="18"/>
        <v>41</v>
      </c>
      <c r="AJ10" s="14">
        <f t="shared" si="19"/>
        <v>184.5</v>
      </c>
      <c r="AK10" s="13">
        <f t="shared" si="20"/>
        <v>0</v>
      </c>
      <c r="AL10" s="14">
        <f t="shared" si="21"/>
        <v>0</v>
      </c>
      <c r="AM10" s="13">
        <f t="shared" si="22"/>
        <v>0</v>
      </c>
      <c r="AN10" s="14">
        <f t="shared" si="4"/>
        <v>0</v>
      </c>
      <c r="AO10" s="13">
        <f t="shared" si="4"/>
        <v>184.5</v>
      </c>
      <c r="AP10" s="14">
        <f t="shared" si="4"/>
        <v>184.5</v>
      </c>
      <c r="AQ10" s="14">
        <f t="shared" si="4"/>
        <v>160</v>
      </c>
      <c r="AR10" s="14">
        <f t="shared" si="4"/>
        <v>0</v>
      </c>
      <c r="AS10" s="14">
        <f t="shared" si="4"/>
        <v>0</v>
      </c>
      <c r="AT10" s="14">
        <f t="shared" si="4"/>
        <v>344.5</v>
      </c>
      <c r="AU10" s="46" t="str">
        <f t="shared" si="4"/>
        <v>Nil</v>
      </c>
    </row>
    <row r="11" spans="1:48" ht="26.25" customHeight="1">
      <c r="A11" s="60" t="s">
        <v>156</v>
      </c>
      <c r="B11" s="142" t="s">
        <v>32</v>
      </c>
      <c r="C11" s="54">
        <v>8221</v>
      </c>
      <c r="D11" s="54">
        <v>8180</v>
      </c>
      <c r="E11" s="54">
        <f t="shared" si="5"/>
        <v>41</v>
      </c>
      <c r="F11" s="151">
        <f t="shared" si="0"/>
        <v>184.5</v>
      </c>
      <c r="G11" s="15">
        <f t="shared" si="1"/>
        <v>0</v>
      </c>
      <c r="H11" s="152">
        <f t="shared" si="6"/>
        <v>0</v>
      </c>
      <c r="I11" s="15">
        <f t="shared" si="7"/>
        <v>0</v>
      </c>
      <c r="J11" s="151">
        <f t="shared" si="2"/>
        <v>0</v>
      </c>
      <c r="K11" s="151">
        <f t="shared" si="8"/>
        <v>184.5</v>
      </c>
      <c r="L11" s="151">
        <f t="shared" si="9"/>
        <v>184.5</v>
      </c>
      <c r="M11" s="153">
        <f t="shared" si="10"/>
        <v>160</v>
      </c>
      <c r="N11" s="151">
        <f t="shared" si="11"/>
        <v>0</v>
      </c>
      <c r="O11" s="151">
        <v>0</v>
      </c>
      <c r="P11" s="151">
        <f t="shared" si="12"/>
        <v>344.5</v>
      </c>
      <c r="Q11" s="135" t="s">
        <v>22</v>
      </c>
      <c r="R11" s="147" t="s">
        <v>106</v>
      </c>
      <c r="S11" s="148" t="str">
        <f>R2</f>
        <v>092024</v>
      </c>
      <c r="T11" s="138"/>
      <c r="U11" s="139">
        <v>4.5</v>
      </c>
      <c r="V11" s="140">
        <v>5</v>
      </c>
      <c r="W11" s="139">
        <v>6.7</v>
      </c>
      <c r="X11" s="139">
        <v>80</v>
      </c>
      <c r="Y11" s="139">
        <f t="shared" si="13"/>
        <v>160</v>
      </c>
      <c r="Z11" s="139"/>
      <c r="AA11" s="139"/>
      <c r="AB11" s="141"/>
      <c r="AC11" s="150"/>
      <c r="AD11" s="3"/>
      <c r="AE11" s="51" t="str">
        <f t="shared" si="14"/>
        <v>Mr. Sanjay Yadav &amp; Mr. Amit Mani Tripathi</v>
      </c>
      <c r="AF11" s="13" t="str">
        <f t="shared" si="15"/>
        <v>BH-I/5</v>
      </c>
      <c r="AG11" s="13">
        <f t="shared" si="16"/>
        <v>8221</v>
      </c>
      <c r="AH11" s="13">
        <f t="shared" si="17"/>
        <v>8180</v>
      </c>
      <c r="AI11" s="13">
        <f t="shared" si="18"/>
        <v>41</v>
      </c>
      <c r="AJ11" s="14">
        <f t="shared" si="19"/>
        <v>184.5</v>
      </c>
      <c r="AK11" s="13">
        <f t="shared" si="20"/>
        <v>0</v>
      </c>
      <c r="AL11" s="14">
        <f t="shared" si="21"/>
        <v>0</v>
      </c>
      <c r="AM11" s="13">
        <f t="shared" si="22"/>
        <v>0</v>
      </c>
      <c r="AN11" s="14">
        <f t="shared" si="4"/>
        <v>0</v>
      </c>
      <c r="AO11" s="13">
        <f t="shared" si="4"/>
        <v>184.5</v>
      </c>
      <c r="AP11" s="14">
        <f t="shared" si="4"/>
        <v>184.5</v>
      </c>
      <c r="AQ11" s="14">
        <f t="shared" si="4"/>
        <v>160</v>
      </c>
      <c r="AR11" s="14">
        <f t="shared" si="4"/>
        <v>0</v>
      </c>
      <c r="AS11" s="14">
        <f t="shared" si="4"/>
        <v>0</v>
      </c>
      <c r="AT11" s="14">
        <f t="shared" si="4"/>
        <v>344.5</v>
      </c>
      <c r="AU11" s="46" t="str">
        <f t="shared" si="4"/>
        <v>Nil</v>
      </c>
    </row>
    <row r="12" spans="1:48">
      <c r="A12" s="59" t="s">
        <v>166</v>
      </c>
      <c r="B12" s="142" t="s">
        <v>33</v>
      </c>
      <c r="C12" s="54">
        <v>5537</v>
      </c>
      <c r="D12" s="54">
        <v>5525</v>
      </c>
      <c r="E12" s="54">
        <f t="shared" si="5"/>
        <v>12</v>
      </c>
      <c r="F12" s="151">
        <f t="shared" si="0"/>
        <v>54</v>
      </c>
      <c r="G12" s="15">
        <f t="shared" si="1"/>
        <v>0</v>
      </c>
      <c r="H12" s="152">
        <f t="shared" si="6"/>
        <v>0</v>
      </c>
      <c r="I12" s="15">
        <f t="shared" si="7"/>
        <v>0</v>
      </c>
      <c r="J12" s="151">
        <f t="shared" si="2"/>
        <v>0</v>
      </c>
      <c r="K12" s="151">
        <f t="shared" si="8"/>
        <v>54</v>
      </c>
      <c r="L12" s="151">
        <f t="shared" si="9"/>
        <v>54</v>
      </c>
      <c r="M12" s="153">
        <f t="shared" si="10"/>
        <v>160</v>
      </c>
      <c r="N12" s="151">
        <f t="shared" si="11"/>
        <v>0</v>
      </c>
      <c r="O12" s="151">
        <v>0</v>
      </c>
      <c r="P12" s="151">
        <f t="shared" si="12"/>
        <v>214</v>
      </c>
      <c r="Q12" s="135" t="s">
        <v>22</v>
      </c>
      <c r="R12" s="147" t="s">
        <v>107</v>
      </c>
      <c r="S12" s="148" t="str">
        <f>R2</f>
        <v>092024</v>
      </c>
      <c r="T12" s="138"/>
      <c r="U12" s="139">
        <v>4.5</v>
      </c>
      <c r="V12" s="140">
        <v>5</v>
      </c>
      <c r="W12" s="139">
        <v>6.7</v>
      </c>
      <c r="X12" s="139">
        <v>80</v>
      </c>
      <c r="Y12" s="139">
        <f t="shared" si="13"/>
        <v>160</v>
      </c>
      <c r="Z12" s="139"/>
      <c r="AA12" s="139"/>
      <c r="AB12" s="141"/>
      <c r="AC12" s="150"/>
      <c r="AD12" s="3"/>
      <c r="AE12" s="44" t="str">
        <f t="shared" si="14"/>
        <v>Amresh I Prasad</v>
      </c>
      <c r="AF12" s="13" t="str">
        <f t="shared" si="15"/>
        <v>BH-I/6</v>
      </c>
      <c r="AG12" s="13">
        <f t="shared" si="16"/>
        <v>5537</v>
      </c>
      <c r="AH12" s="13">
        <f t="shared" si="17"/>
        <v>5525</v>
      </c>
      <c r="AI12" s="13">
        <f t="shared" si="18"/>
        <v>12</v>
      </c>
      <c r="AJ12" s="14">
        <f t="shared" si="19"/>
        <v>54</v>
      </c>
      <c r="AK12" s="13">
        <f t="shared" si="20"/>
        <v>0</v>
      </c>
      <c r="AL12" s="14">
        <f t="shared" si="21"/>
        <v>0</v>
      </c>
      <c r="AM12" s="13">
        <f t="shared" si="22"/>
        <v>0</v>
      </c>
      <c r="AN12" s="14">
        <f t="shared" si="4"/>
        <v>0</v>
      </c>
      <c r="AO12" s="13">
        <f t="shared" si="4"/>
        <v>54</v>
      </c>
      <c r="AP12" s="14">
        <f t="shared" si="4"/>
        <v>54</v>
      </c>
      <c r="AQ12" s="14">
        <f t="shared" si="4"/>
        <v>160</v>
      </c>
      <c r="AR12" s="14">
        <f t="shared" si="4"/>
        <v>0</v>
      </c>
      <c r="AS12" s="14">
        <f t="shared" si="4"/>
        <v>0</v>
      </c>
      <c r="AT12" s="14">
        <f t="shared" si="4"/>
        <v>214</v>
      </c>
      <c r="AU12" s="46" t="str">
        <f t="shared" si="4"/>
        <v>Nil</v>
      </c>
    </row>
    <row r="13" spans="1:48">
      <c r="A13" s="59" t="s">
        <v>167</v>
      </c>
      <c r="B13" s="142" t="s">
        <v>34</v>
      </c>
      <c r="C13" s="54">
        <v>5067</v>
      </c>
      <c r="D13" s="54">
        <v>5060</v>
      </c>
      <c r="E13" s="54">
        <f t="shared" si="5"/>
        <v>7</v>
      </c>
      <c r="F13" s="151">
        <f t="shared" si="0"/>
        <v>31.5</v>
      </c>
      <c r="G13" s="15">
        <f t="shared" si="1"/>
        <v>0</v>
      </c>
      <c r="H13" s="152">
        <f t="shared" si="6"/>
        <v>0</v>
      </c>
      <c r="I13" s="15">
        <f t="shared" si="7"/>
        <v>0</v>
      </c>
      <c r="J13" s="151">
        <f t="shared" si="2"/>
        <v>0</v>
      </c>
      <c r="K13" s="151">
        <f t="shared" si="8"/>
        <v>31.5</v>
      </c>
      <c r="L13" s="151">
        <f t="shared" si="9"/>
        <v>31.5</v>
      </c>
      <c r="M13" s="153">
        <f t="shared" si="10"/>
        <v>160</v>
      </c>
      <c r="N13" s="151">
        <f t="shared" si="11"/>
        <v>0</v>
      </c>
      <c r="O13" s="151">
        <v>0</v>
      </c>
      <c r="P13" s="151">
        <f t="shared" si="12"/>
        <v>191.5</v>
      </c>
      <c r="Q13" s="135" t="s">
        <v>22</v>
      </c>
      <c r="R13" s="147" t="s">
        <v>108</v>
      </c>
      <c r="S13" s="148" t="str">
        <f>R2</f>
        <v>092024</v>
      </c>
      <c r="T13" s="138"/>
      <c r="U13" s="139">
        <v>4.5</v>
      </c>
      <c r="V13" s="140">
        <v>5</v>
      </c>
      <c r="W13" s="139">
        <v>6.7</v>
      </c>
      <c r="X13" s="139">
        <v>80</v>
      </c>
      <c r="Y13" s="139">
        <f t="shared" si="13"/>
        <v>160</v>
      </c>
      <c r="Z13" s="139"/>
      <c r="AA13" s="139"/>
      <c r="AB13" s="141"/>
      <c r="AC13" s="150"/>
      <c r="AD13" s="3"/>
      <c r="AE13" s="44" t="str">
        <f t="shared" si="14"/>
        <v>B.S. Lyngdoh</v>
      </c>
      <c r="AF13" s="13" t="str">
        <f t="shared" si="15"/>
        <v>BH-I/7</v>
      </c>
      <c r="AG13" s="13">
        <f t="shared" si="16"/>
        <v>5067</v>
      </c>
      <c r="AH13" s="13">
        <f t="shared" si="17"/>
        <v>5060</v>
      </c>
      <c r="AI13" s="13">
        <f t="shared" si="18"/>
        <v>7</v>
      </c>
      <c r="AJ13" s="14">
        <f t="shared" si="19"/>
        <v>31.5</v>
      </c>
      <c r="AK13" s="13">
        <f t="shared" si="20"/>
        <v>0</v>
      </c>
      <c r="AL13" s="14">
        <f t="shared" si="21"/>
        <v>0</v>
      </c>
      <c r="AM13" s="13">
        <f t="shared" si="22"/>
        <v>0</v>
      </c>
      <c r="AN13" s="14">
        <f t="shared" si="4"/>
        <v>0</v>
      </c>
      <c r="AO13" s="13">
        <f t="shared" si="4"/>
        <v>31.5</v>
      </c>
      <c r="AP13" s="14">
        <f t="shared" si="4"/>
        <v>31.5</v>
      </c>
      <c r="AQ13" s="14">
        <f t="shared" si="4"/>
        <v>160</v>
      </c>
      <c r="AR13" s="14">
        <f t="shared" si="4"/>
        <v>0</v>
      </c>
      <c r="AS13" s="14">
        <f t="shared" si="4"/>
        <v>0</v>
      </c>
      <c r="AT13" s="14">
        <f t="shared" si="4"/>
        <v>191.5</v>
      </c>
      <c r="AU13" s="46" t="str">
        <f t="shared" si="4"/>
        <v>Nil</v>
      </c>
    </row>
    <row r="14" spans="1:48">
      <c r="A14" s="59" t="s">
        <v>168</v>
      </c>
      <c r="B14" s="142" t="s">
        <v>35</v>
      </c>
      <c r="C14" s="54">
        <v>5048</v>
      </c>
      <c r="D14" s="54">
        <v>5037</v>
      </c>
      <c r="E14" s="54">
        <f t="shared" si="5"/>
        <v>11</v>
      </c>
      <c r="F14" s="151">
        <f t="shared" si="0"/>
        <v>49.5</v>
      </c>
      <c r="G14" s="15">
        <f t="shared" si="1"/>
        <v>0</v>
      </c>
      <c r="H14" s="152">
        <f t="shared" si="6"/>
        <v>0</v>
      </c>
      <c r="I14" s="15">
        <f t="shared" si="7"/>
        <v>0</v>
      </c>
      <c r="J14" s="151">
        <f t="shared" si="2"/>
        <v>0</v>
      </c>
      <c r="K14" s="151">
        <f t="shared" si="8"/>
        <v>49.5</v>
      </c>
      <c r="L14" s="151">
        <f t="shared" si="9"/>
        <v>49.5</v>
      </c>
      <c r="M14" s="153">
        <f t="shared" si="10"/>
        <v>160</v>
      </c>
      <c r="N14" s="151">
        <f t="shared" si="11"/>
        <v>0</v>
      </c>
      <c r="O14" s="151">
        <v>0</v>
      </c>
      <c r="P14" s="151">
        <f t="shared" si="12"/>
        <v>209.5</v>
      </c>
      <c r="Q14" s="135" t="s">
        <v>22</v>
      </c>
      <c r="R14" s="147" t="s">
        <v>109</v>
      </c>
      <c r="S14" s="148" t="str">
        <f>R2</f>
        <v>092024</v>
      </c>
      <c r="T14" s="138"/>
      <c r="U14" s="139">
        <v>4.5</v>
      </c>
      <c r="V14" s="140">
        <v>5</v>
      </c>
      <c r="W14" s="139">
        <v>6.7</v>
      </c>
      <c r="X14" s="139">
        <v>80</v>
      </c>
      <c r="Y14" s="139">
        <f t="shared" si="13"/>
        <v>160</v>
      </c>
      <c r="Z14" s="139"/>
      <c r="AA14" s="139"/>
      <c r="AB14" s="141"/>
      <c r="AC14" s="150"/>
      <c r="AD14" s="3"/>
      <c r="AE14" s="44" t="str">
        <f t="shared" si="14"/>
        <v>Shri. Subhabrata Senapati</v>
      </c>
      <c r="AF14" s="13" t="str">
        <f t="shared" si="15"/>
        <v>BH-I/8</v>
      </c>
      <c r="AG14" s="13">
        <f t="shared" si="16"/>
        <v>5048</v>
      </c>
      <c r="AH14" s="13">
        <f t="shared" si="17"/>
        <v>5037</v>
      </c>
      <c r="AI14" s="13">
        <f t="shared" si="18"/>
        <v>11</v>
      </c>
      <c r="AJ14" s="14">
        <f t="shared" si="19"/>
        <v>49.5</v>
      </c>
      <c r="AK14" s="13">
        <f t="shared" si="20"/>
        <v>0</v>
      </c>
      <c r="AL14" s="14">
        <f t="shared" si="21"/>
        <v>0</v>
      </c>
      <c r="AM14" s="13">
        <f t="shared" si="22"/>
        <v>0</v>
      </c>
      <c r="AN14" s="14">
        <f t="shared" si="4"/>
        <v>0</v>
      </c>
      <c r="AO14" s="13">
        <f t="shared" si="4"/>
        <v>49.5</v>
      </c>
      <c r="AP14" s="14">
        <f t="shared" si="4"/>
        <v>49.5</v>
      </c>
      <c r="AQ14" s="14">
        <f t="shared" si="4"/>
        <v>160</v>
      </c>
      <c r="AR14" s="14">
        <f t="shared" si="4"/>
        <v>0</v>
      </c>
      <c r="AS14" s="14">
        <f t="shared" si="4"/>
        <v>0</v>
      </c>
      <c r="AT14" s="14">
        <f t="shared" si="4"/>
        <v>209.5</v>
      </c>
      <c r="AU14" s="46" t="str">
        <f t="shared" si="4"/>
        <v>Nil</v>
      </c>
    </row>
    <row r="15" spans="1:48">
      <c r="A15" s="59" t="s">
        <v>152</v>
      </c>
      <c r="B15" s="142" t="s">
        <v>36</v>
      </c>
      <c r="C15" s="54">
        <v>5731</v>
      </c>
      <c r="D15" s="54">
        <v>5731</v>
      </c>
      <c r="E15" s="54">
        <f t="shared" si="5"/>
        <v>0</v>
      </c>
      <c r="F15" s="151">
        <f t="shared" si="0"/>
        <v>0</v>
      </c>
      <c r="G15" s="15">
        <f t="shared" si="1"/>
        <v>0</v>
      </c>
      <c r="H15" s="152">
        <f t="shared" si="6"/>
        <v>0</v>
      </c>
      <c r="I15" s="15">
        <f t="shared" si="7"/>
        <v>0</v>
      </c>
      <c r="J15" s="151">
        <f t="shared" si="2"/>
        <v>0</v>
      </c>
      <c r="K15" s="151">
        <f t="shared" si="8"/>
        <v>0</v>
      </c>
      <c r="L15" s="151">
        <f t="shared" si="9"/>
        <v>0</v>
      </c>
      <c r="M15" s="153">
        <f t="shared" si="10"/>
        <v>160</v>
      </c>
      <c r="N15" s="151">
        <f t="shared" si="11"/>
        <v>160</v>
      </c>
      <c r="O15" s="151">
        <v>0</v>
      </c>
      <c r="P15" s="151">
        <f t="shared" si="12"/>
        <v>160</v>
      </c>
      <c r="Q15" s="135" t="s">
        <v>173</v>
      </c>
      <c r="R15" s="147" t="s">
        <v>110</v>
      </c>
      <c r="S15" s="148" t="str">
        <f>R2</f>
        <v>092024</v>
      </c>
      <c r="T15" s="138"/>
      <c r="U15" s="139">
        <v>4.5</v>
      </c>
      <c r="V15" s="140">
        <v>5</v>
      </c>
      <c r="W15" s="139">
        <v>6.7</v>
      </c>
      <c r="X15" s="139">
        <v>80</v>
      </c>
      <c r="Y15" s="139">
        <f t="shared" si="13"/>
        <v>160</v>
      </c>
      <c r="Z15" s="139"/>
      <c r="AA15" s="139"/>
      <c r="AB15" s="141"/>
      <c r="AC15" s="150"/>
      <c r="AD15" s="3"/>
      <c r="AE15" s="44" t="str">
        <f t="shared" si="14"/>
        <v>Mr. B. Blah</v>
      </c>
      <c r="AF15" s="13" t="str">
        <f t="shared" si="15"/>
        <v>BH-I/9</v>
      </c>
      <c r="AG15" s="13">
        <f t="shared" si="16"/>
        <v>5731</v>
      </c>
      <c r="AH15" s="13">
        <f t="shared" si="17"/>
        <v>5731</v>
      </c>
      <c r="AI15" s="13">
        <f t="shared" si="18"/>
        <v>0</v>
      </c>
      <c r="AJ15" s="14">
        <f t="shared" si="19"/>
        <v>0</v>
      </c>
      <c r="AK15" s="13">
        <f t="shared" si="20"/>
        <v>0</v>
      </c>
      <c r="AL15" s="14">
        <f t="shared" si="21"/>
        <v>0</v>
      </c>
      <c r="AM15" s="13">
        <f t="shared" si="22"/>
        <v>0</v>
      </c>
      <c r="AN15" s="14">
        <f t="shared" si="4"/>
        <v>0</v>
      </c>
      <c r="AO15" s="13">
        <f t="shared" si="4"/>
        <v>0</v>
      </c>
      <c r="AP15" s="14">
        <f t="shared" si="4"/>
        <v>0</v>
      </c>
      <c r="AQ15" s="14">
        <f t="shared" si="4"/>
        <v>160</v>
      </c>
      <c r="AR15" s="14">
        <f t="shared" si="4"/>
        <v>160</v>
      </c>
      <c r="AS15" s="14">
        <f t="shared" si="4"/>
        <v>0</v>
      </c>
      <c r="AT15" s="14">
        <f t="shared" si="4"/>
        <v>160</v>
      </c>
      <c r="AU15" s="46" t="str">
        <f t="shared" si="4"/>
        <v>Qtr. Locked</v>
      </c>
    </row>
    <row r="16" spans="1:48">
      <c r="A16" s="59" t="s">
        <v>187</v>
      </c>
      <c r="B16" s="142" t="s">
        <v>37</v>
      </c>
      <c r="C16" s="73"/>
      <c r="D16" s="73"/>
      <c r="E16" s="73">
        <f t="shared" si="5"/>
        <v>0</v>
      </c>
      <c r="F16" s="143">
        <f t="shared" si="0"/>
        <v>0</v>
      </c>
      <c r="G16" s="66">
        <f t="shared" si="1"/>
        <v>0</v>
      </c>
      <c r="H16" s="144">
        <f t="shared" si="6"/>
        <v>0</v>
      </c>
      <c r="I16" s="66">
        <f t="shared" si="7"/>
        <v>0</v>
      </c>
      <c r="J16" s="143">
        <f t="shared" si="2"/>
        <v>0</v>
      </c>
      <c r="K16" s="143">
        <f t="shared" si="8"/>
        <v>0</v>
      </c>
      <c r="L16" s="143">
        <f t="shared" si="9"/>
        <v>0</v>
      </c>
      <c r="M16" s="149">
        <f t="shared" si="10"/>
        <v>160</v>
      </c>
      <c r="N16" s="143">
        <f t="shared" si="11"/>
        <v>160</v>
      </c>
      <c r="O16" s="143">
        <v>0</v>
      </c>
      <c r="P16" s="143">
        <f t="shared" si="12"/>
        <v>160</v>
      </c>
      <c r="Q16" s="135" t="s">
        <v>22</v>
      </c>
      <c r="R16" s="147" t="s">
        <v>111</v>
      </c>
      <c r="S16" s="148" t="str">
        <f>R2</f>
        <v>092024</v>
      </c>
      <c r="T16" s="138"/>
      <c r="U16" s="139">
        <v>4.5</v>
      </c>
      <c r="V16" s="140">
        <v>5</v>
      </c>
      <c r="W16" s="139">
        <v>6.7</v>
      </c>
      <c r="X16" s="139">
        <v>80</v>
      </c>
      <c r="Y16" s="139">
        <f t="shared" si="13"/>
        <v>160</v>
      </c>
      <c r="Z16" s="139"/>
      <c r="AA16" s="139"/>
      <c r="AB16" s="141"/>
      <c r="AC16" s="150"/>
      <c r="AD16" s="3"/>
      <c r="AE16" s="44" t="str">
        <f t="shared" si="14"/>
        <v>Vacant</v>
      </c>
      <c r="AF16" s="13" t="str">
        <f t="shared" si="15"/>
        <v>BH-I/10</v>
      </c>
      <c r="AG16" s="56">
        <f t="shared" si="16"/>
        <v>0</v>
      </c>
      <c r="AH16" s="56">
        <f t="shared" si="17"/>
        <v>0</v>
      </c>
      <c r="AI16" s="56">
        <f t="shared" si="18"/>
        <v>0</v>
      </c>
      <c r="AJ16" s="57">
        <f t="shared" si="19"/>
        <v>0</v>
      </c>
      <c r="AK16" s="56">
        <f t="shared" si="20"/>
        <v>0</v>
      </c>
      <c r="AL16" s="57">
        <f t="shared" si="21"/>
        <v>0</v>
      </c>
      <c r="AM16" s="56">
        <f t="shared" si="22"/>
        <v>0</v>
      </c>
      <c r="AN16" s="57">
        <f t="shared" si="4"/>
        <v>0</v>
      </c>
      <c r="AO16" s="56">
        <f t="shared" si="4"/>
        <v>0</v>
      </c>
      <c r="AP16" s="57">
        <f t="shared" si="4"/>
        <v>0</v>
      </c>
      <c r="AQ16" s="57">
        <f t="shared" si="4"/>
        <v>160</v>
      </c>
      <c r="AR16" s="57">
        <f t="shared" si="4"/>
        <v>160</v>
      </c>
      <c r="AS16" s="57">
        <f t="shared" si="4"/>
        <v>0</v>
      </c>
      <c r="AT16" s="57">
        <f t="shared" si="4"/>
        <v>160</v>
      </c>
      <c r="AU16" s="46" t="str">
        <f t="shared" si="4"/>
        <v>Nil</v>
      </c>
    </row>
    <row r="17" spans="1:47">
      <c r="A17" s="59" t="s">
        <v>187</v>
      </c>
      <c r="B17" s="142" t="s">
        <v>38</v>
      </c>
      <c r="C17" s="73"/>
      <c r="D17" s="73"/>
      <c r="E17" s="73">
        <f t="shared" si="5"/>
        <v>0</v>
      </c>
      <c r="F17" s="143">
        <f t="shared" si="0"/>
        <v>0</v>
      </c>
      <c r="G17" s="66">
        <f t="shared" si="1"/>
        <v>0</v>
      </c>
      <c r="H17" s="144">
        <f t="shared" si="6"/>
        <v>0</v>
      </c>
      <c r="I17" s="66">
        <f t="shared" si="7"/>
        <v>0</v>
      </c>
      <c r="J17" s="143">
        <f t="shared" si="2"/>
        <v>0</v>
      </c>
      <c r="K17" s="143">
        <f t="shared" si="8"/>
        <v>0</v>
      </c>
      <c r="L17" s="143">
        <f t="shared" si="9"/>
        <v>0</v>
      </c>
      <c r="M17" s="149">
        <f t="shared" si="10"/>
        <v>160</v>
      </c>
      <c r="N17" s="143">
        <f t="shared" si="11"/>
        <v>160</v>
      </c>
      <c r="O17" s="143">
        <v>0</v>
      </c>
      <c r="P17" s="143">
        <f t="shared" si="12"/>
        <v>160</v>
      </c>
      <c r="Q17" s="135" t="s">
        <v>22</v>
      </c>
      <c r="R17" s="147" t="s">
        <v>112</v>
      </c>
      <c r="S17" s="148" t="str">
        <f>R2</f>
        <v>092024</v>
      </c>
      <c r="T17" s="138"/>
      <c r="U17" s="139">
        <v>4.5</v>
      </c>
      <c r="V17" s="140">
        <v>5</v>
      </c>
      <c r="W17" s="139">
        <v>6.7</v>
      </c>
      <c r="X17" s="139">
        <v>80</v>
      </c>
      <c r="Y17" s="139">
        <f t="shared" si="13"/>
        <v>160</v>
      </c>
      <c r="Z17" s="139"/>
      <c r="AA17" s="139"/>
      <c r="AB17" s="141"/>
      <c r="AC17" s="150"/>
      <c r="AD17" s="3"/>
      <c r="AE17" s="44" t="str">
        <f t="shared" si="14"/>
        <v>Vacant</v>
      </c>
      <c r="AF17" s="13" t="str">
        <f t="shared" si="15"/>
        <v>BH-I/11</v>
      </c>
      <c r="AG17" s="56">
        <f t="shared" si="16"/>
        <v>0</v>
      </c>
      <c r="AH17" s="56">
        <f t="shared" si="17"/>
        <v>0</v>
      </c>
      <c r="AI17" s="56">
        <f t="shared" si="18"/>
        <v>0</v>
      </c>
      <c r="AJ17" s="57">
        <f t="shared" si="19"/>
        <v>0</v>
      </c>
      <c r="AK17" s="56">
        <f t="shared" si="20"/>
        <v>0</v>
      </c>
      <c r="AL17" s="57">
        <f t="shared" si="21"/>
        <v>0</v>
      </c>
      <c r="AM17" s="56">
        <f t="shared" si="22"/>
        <v>0</v>
      </c>
      <c r="AN17" s="57">
        <f t="shared" si="4"/>
        <v>0</v>
      </c>
      <c r="AO17" s="56">
        <f t="shared" si="4"/>
        <v>0</v>
      </c>
      <c r="AP17" s="57">
        <f t="shared" si="4"/>
        <v>0</v>
      </c>
      <c r="AQ17" s="57">
        <f t="shared" si="4"/>
        <v>160</v>
      </c>
      <c r="AR17" s="57">
        <f t="shared" si="4"/>
        <v>160</v>
      </c>
      <c r="AS17" s="57">
        <f t="shared" si="4"/>
        <v>0</v>
      </c>
      <c r="AT17" s="57">
        <f t="shared" si="4"/>
        <v>160</v>
      </c>
      <c r="AU17" s="46" t="str">
        <f t="shared" si="4"/>
        <v>Nil</v>
      </c>
    </row>
    <row r="18" spans="1:47">
      <c r="A18" s="59" t="s">
        <v>157</v>
      </c>
      <c r="B18" s="142" t="s">
        <v>39</v>
      </c>
      <c r="C18" s="54">
        <v>26157</v>
      </c>
      <c r="D18" s="54">
        <v>26014</v>
      </c>
      <c r="E18" s="54">
        <f t="shared" si="5"/>
        <v>143</v>
      </c>
      <c r="F18" s="151">
        <f t="shared" si="0"/>
        <v>450</v>
      </c>
      <c r="G18" s="15">
        <f t="shared" si="1"/>
        <v>43</v>
      </c>
      <c r="H18" s="152">
        <f t="shared" si="6"/>
        <v>215</v>
      </c>
      <c r="I18" s="15">
        <f t="shared" si="7"/>
        <v>0</v>
      </c>
      <c r="J18" s="151">
        <f t="shared" si="2"/>
        <v>0</v>
      </c>
      <c r="K18" s="151">
        <f t="shared" si="8"/>
        <v>665</v>
      </c>
      <c r="L18" s="151">
        <f t="shared" si="9"/>
        <v>665</v>
      </c>
      <c r="M18" s="153">
        <f t="shared" si="10"/>
        <v>160</v>
      </c>
      <c r="N18" s="151">
        <f t="shared" si="11"/>
        <v>0</v>
      </c>
      <c r="O18" s="151">
        <v>0</v>
      </c>
      <c r="P18" s="151">
        <f t="shared" si="12"/>
        <v>825</v>
      </c>
      <c r="Q18" s="135" t="s">
        <v>22</v>
      </c>
      <c r="R18" s="147" t="s">
        <v>113</v>
      </c>
      <c r="S18" s="148" t="str">
        <f>R2</f>
        <v>092024</v>
      </c>
      <c r="T18" s="138"/>
      <c r="U18" s="139">
        <v>4.5</v>
      </c>
      <c r="V18" s="140">
        <v>5</v>
      </c>
      <c r="W18" s="139">
        <v>6.7</v>
      </c>
      <c r="X18" s="139">
        <v>80</v>
      </c>
      <c r="Y18" s="139">
        <f t="shared" si="13"/>
        <v>160</v>
      </c>
      <c r="Z18" s="139"/>
      <c r="AA18" s="139"/>
      <c r="AB18" s="141"/>
      <c r="AC18" s="150"/>
      <c r="AD18" s="3"/>
      <c r="AE18" s="44" t="str">
        <f t="shared" si="14"/>
        <v>Dyamond Syngkli</v>
      </c>
      <c r="AF18" s="13" t="str">
        <f t="shared" si="15"/>
        <v>BH-I/12</v>
      </c>
      <c r="AG18" s="13">
        <f t="shared" si="16"/>
        <v>26157</v>
      </c>
      <c r="AH18" s="13">
        <f t="shared" si="17"/>
        <v>26014</v>
      </c>
      <c r="AI18" s="13">
        <f t="shared" si="18"/>
        <v>143</v>
      </c>
      <c r="AJ18" s="14">
        <f t="shared" si="19"/>
        <v>450</v>
      </c>
      <c r="AK18" s="13">
        <f t="shared" si="20"/>
        <v>43</v>
      </c>
      <c r="AL18" s="14">
        <f t="shared" si="21"/>
        <v>215</v>
      </c>
      <c r="AM18" s="13">
        <f t="shared" si="22"/>
        <v>0</v>
      </c>
      <c r="AN18" s="14">
        <f t="shared" si="4"/>
        <v>0</v>
      </c>
      <c r="AO18" s="13">
        <f t="shared" si="4"/>
        <v>665</v>
      </c>
      <c r="AP18" s="14">
        <f t="shared" si="4"/>
        <v>665</v>
      </c>
      <c r="AQ18" s="14">
        <f t="shared" si="4"/>
        <v>160</v>
      </c>
      <c r="AR18" s="14">
        <f t="shared" si="4"/>
        <v>0</v>
      </c>
      <c r="AS18" s="14">
        <f t="shared" si="4"/>
        <v>0</v>
      </c>
      <c r="AT18" s="14">
        <f t="shared" si="4"/>
        <v>825</v>
      </c>
      <c r="AU18" s="46" t="str">
        <f t="shared" si="4"/>
        <v>Nil</v>
      </c>
    </row>
    <row r="19" spans="1:47">
      <c r="A19" s="59" t="s">
        <v>101</v>
      </c>
      <c r="B19" s="142" t="s">
        <v>40</v>
      </c>
      <c r="C19" s="54">
        <v>3671</v>
      </c>
      <c r="D19" s="54">
        <v>3649</v>
      </c>
      <c r="E19" s="54">
        <f t="shared" si="5"/>
        <v>22</v>
      </c>
      <c r="F19" s="151">
        <f t="shared" si="0"/>
        <v>99</v>
      </c>
      <c r="G19" s="15">
        <f t="shared" si="1"/>
        <v>0</v>
      </c>
      <c r="H19" s="152">
        <f t="shared" si="6"/>
        <v>0</v>
      </c>
      <c r="I19" s="15">
        <f t="shared" si="7"/>
        <v>0</v>
      </c>
      <c r="J19" s="151">
        <f t="shared" si="2"/>
        <v>0</v>
      </c>
      <c r="K19" s="151">
        <f t="shared" si="8"/>
        <v>99</v>
      </c>
      <c r="L19" s="151">
        <f t="shared" si="9"/>
        <v>99</v>
      </c>
      <c r="M19" s="153">
        <f t="shared" si="10"/>
        <v>160</v>
      </c>
      <c r="N19" s="151">
        <f t="shared" si="11"/>
        <v>0</v>
      </c>
      <c r="O19" s="151">
        <v>0</v>
      </c>
      <c r="P19" s="151">
        <f t="shared" si="12"/>
        <v>259</v>
      </c>
      <c r="Q19" s="135" t="s">
        <v>22</v>
      </c>
      <c r="R19" s="147" t="s">
        <v>114</v>
      </c>
      <c r="S19" s="148" t="str">
        <f>R2</f>
        <v>092024</v>
      </c>
      <c r="T19" s="138"/>
      <c r="U19" s="139">
        <v>4.5</v>
      </c>
      <c r="V19" s="140">
        <v>5</v>
      </c>
      <c r="W19" s="139">
        <v>6.7</v>
      </c>
      <c r="X19" s="139">
        <v>80</v>
      </c>
      <c r="Y19" s="139">
        <f t="shared" si="13"/>
        <v>160</v>
      </c>
      <c r="Z19" s="139"/>
      <c r="AA19" s="139"/>
      <c r="AB19" s="141"/>
      <c r="AC19" s="84"/>
      <c r="AD19" s="3"/>
      <c r="AE19" s="44" t="str">
        <f t="shared" si="14"/>
        <v>Shri. Davidson Pyngrope</v>
      </c>
      <c r="AF19" s="13" t="str">
        <f t="shared" si="15"/>
        <v>BH-I/13</v>
      </c>
      <c r="AG19" s="13">
        <f t="shared" si="16"/>
        <v>3671</v>
      </c>
      <c r="AH19" s="13">
        <f t="shared" si="17"/>
        <v>3649</v>
      </c>
      <c r="AI19" s="13">
        <f t="shared" si="18"/>
        <v>22</v>
      </c>
      <c r="AJ19" s="14">
        <f t="shared" si="19"/>
        <v>99</v>
      </c>
      <c r="AK19" s="13">
        <f t="shared" si="20"/>
        <v>0</v>
      </c>
      <c r="AL19" s="14">
        <f t="shared" si="21"/>
        <v>0</v>
      </c>
      <c r="AM19" s="13">
        <f t="shared" si="22"/>
        <v>0</v>
      </c>
      <c r="AN19" s="14">
        <f t="shared" si="4"/>
        <v>0</v>
      </c>
      <c r="AO19" s="13">
        <f t="shared" si="4"/>
        <v>99</v>
      </c>
      <c r="AP19" s="14">
        <f t="shared" si="4"/>
        <v>99</v>
      </c>
      <c r="AQ19" s="14">
        <f t="shared" si="4"/>
        <v>160</v>
      </c>
      <c r="AR19" s="14">
        <f t="shared" si="4"/>
        <v>0</v>
      </c>
      <c r="AS19" s="14">
        <f t="shared" si="4"/>
        <v>0</v>
      </c>
      <c r="AT19" s="14">
        <f t="shared" si="4"/>
        <v>259</v>
      </c>
      <c r="AU19" s="46" t="str">
        <f t="shared" si="4"/>
        <v>Nil</v>
      </c>
    </row>
    <row r="20" spans="1:47">
      <c r="A20" s="59" t="s">
        <v>88</v>
      </c>
      <c r="B20" s="142" t="s">
        <v>41</v>
      </c>
      <c r="C20" s="54">
        <v>10632</v>
      </c>
      <c r="D20" s="54">
        <v>10632</v>
      </c>
      <c r="E20" s="54">
        <f t="shared" si="5"/>
        <v>0</v>
      </c>
      <c r="F20" s="151">
        <f t="shared" si="0"/>
        <v>0</v>
      </c>
      <c r="G20" s="15">
        <f t="shared" si="1"/>
        <v>0</v>
      </c>
      <c r="H20" s="152">
        <f t="shared" si="6"/>
        <v>0</v>
      </c>
      <c r="I20" s="15">
        <f t="shared" si="7"/>
        <v>0</v>
      </c>
      <c r="J20" s="151">
        <f t="shared" si="2"/>
        <v>0</v>
      </c>
      <c r="K20" s="151">
        <f t="shared" si="8"/>
        <v>0</v>
      </c>
      <c r="L20" s="151">
        <f t="shared" si="9"/>
        <v>0</v>
      </c>
      <c r="M20" s="153">
        <f t="shared" si="10"/>
        <v>160</v>
      </c>
      <c r="N20" s="151">
        <f t="shared" si="11"/>
        <v>160</v>
      </c>
      <c r="O20" s="151">
        <v>0</v>
      </c>
      <c r="P20" s="151">
        <f t="shared" si="12"/>
        <v>160</v>
      </c>
      <c r="Q20" s="135" t="s">
        <v>173</v>
      </c>
      <c r="R20" s="147" t="s">
        <v>115</v>
      </c>
      <c r="S20" s="148" t="str">
        <f>R2</f>
        <v>092024</v>
      </c>
      <c r="T20" s="138"/>
      <c r="U20" s="139">
        <v>4.5</v>
      </c>
      <c r="V20" s="140">
        <v>5</v>
      </c>
      <c r="W20" s="139">
        <v>6.7</v>
      </c>
      <c r="X20" s="139">
        <v>80</v>
      </c>
      <c r="Y20" s="139">
        <f t="shared" si="13"/>
        <v>160</v>
      </c>
      <c r="Z20" s="139"/>
      <c r="AA20" s="139"/>
      <c r="AB20" s="141"/>
      <c r="AC20" s="84"/>
      <c r="AD20" s="3"/>
      <c r="AE20" s="44" t="str">
        <f t="shared" si="14"/>
        <v xml:space="preserve">Karan Gurung </v>
      </c>
      <c r="AF20" s="13" t="str">
        <f t="shared" si="15"/>
        <v>BH-I/14</v>
      </c>
      <c r="AG20" s="13">
        <f t="shared" si="16"/>
        <v>10632</v>
      </c>
      <c r="AH20" s="13">
        <f t="shared" si="17"/>
        <v>10632</v>
      </c>
      <c r="AI20" s="13">
        <f t="shared" si="18"/>
        <v>0</v>
      </c>
      <c r="AJ20" s="14">
        <f t="shared" si="19"/>
        <v>0</v>
      </c>
      <c r="AK20" s="13">
        <f t="shared" si="20"/>
        <v>0</v>
      </c>
      <c r="AL20" s="14">
        <f t="shared" si="21"/>
        <v>0</v>
      </c>
      <c r="AM20" s="13">
        <f t="shared" si="22"/>
        <v>0</v>
      </c>
      <c r="AN20" s="14">
        <f t="shared" si="4"/>
        <v>0</v>
      </c>
      <c r="AO20" s="13">
        <f t="shared" si="4"/>
        <v>0</v>
      </c>
      <c r="AP20" s="14">
        <f t="shared" si="4"/>
        <v>0</v>
      </c>
      <c r="AQ20" s="14">
        <f t="shared" si="4"/>
        <v>160</v>
      </c>
      <c r="AR20" s="14">
        <f t="shared" si="4"/>
        <v>160</v>
      </c>
      <c r="AS20" s="14">
        <f t="shared" si="4"/>
        <v>0</v>
      </c>
      <c r="AT20" s="14">
        <f t="shared" si="4"/>
        <v>160</v>
      </c>
      <c r="AU20" s="46" t="str">
        <f t="shared" si="4"/>
        <v>Qtr. Locked</v>
      </c>
    </row>
    <row r="21" spans="1:47">
      <c r="A21" s="59" t="s">
        <v>158</v>
      </c>
      <c r="B21" s="142" t="s">
        <v>42</v>
      </c>
      <c r="C21" s="54">
        <v>718</v>
      </c>
      <c r="D21" s="54">
        <v>678</v>
      </c>
      <c r="E21" s="54">
        <f t="shared" si="5"/>
        <v>40</v>
      </c>
      <c r="F21" s="151">
        <f t="shared" si="0"/>
        <v>180</v>
      </c>
      <c r="G21" s="15">
        <f t="shared" si="1"/>
        <v>0</v>
      </c>
      <c r="H21" s="152">
        <f t="shared" si="6"/>
        <v>0</v>
      </c>
      <c r="I21" s="15">
        <f t="shared" si="7"/>
        <v>0</v>
      </c>
      <c r="J21" s="151">
        <f t="shared" si="2"/>
        <v>0</v>
      </c>
      <c r="K21" s="151">
        <f t="shared" si="8"/>
        <v>180</v>
      </c>
      <c r="L21" s="151">
        <f t="shared" si="9"/>
        <v>180</v>
      </c>
      <c r="M21" s="153">
        <f t="shared" si="10"/>
        <v>160</v>
      </c>
      <c r="N21" s="151">
        <f t="shared" si="11"/>
        <v>0</v>
      </c>
      <c r="O21" s="151">
        <v>0</v>
      </c>
      <c r="P21" s="151">
        <f t="shared" si="12"/>
        <v>340</v>
      </c>
      <c r="Q21" s="135" t="s">
        <v>22</v>
      </c>
      <c r="R21" s="147" t="s">
        <v>116</v>
      </c>
      <c r="S21" s="148" t="str">
        <f>R2</f>
        <v>092024</v>
      </c>
      <c r="T21" s="138"/>
      <c r="U21" s="139">
        <v>4.5</v>
      </c>
      <c r="V21" s="140">
        <v>5</v>
      </c>
      <c r="W21" s="139">
        <v>6.7</v>
      </c>
      <c r="X21" s="139">
        <v>80</v>
      </c>
      <c r="Y21" s="139">
        <f t="shared" si="13"/>
        <v>160</v>
      </c>
      <c r="Z21" s="139"/>
      <c r="AA21" s="139"/>
      <c r="AB21" s="141"/>
      <c r="AC21" s="84"/>
      <c r="AD21" s="3"/>
      <c r="AE21" s="44" t="str">
        <f t="shared" si="14"/>
        <v>Nr. Sourav Sarkar</v>
      </c>
      <c r="AF21" s="13" t="str">
        <f t="shared" si="15"/>
        <v>BH-I/15</v>
      </c>
      <c r="AG21" s="13">
        <f t="shared" si="16"/>
        <v>718</v>
      </c>
      <c r="AH21" s="13">
        <f t="shared" si="17"/>
        <v>678</v>
      </c>
      <c r="AI21" s="13">
        <f t="shared" si="18"/>
        <v>40</v>
      </c>
      <c r="AJ21" s="14">
        <f t="shared" si="19"/>
        <v>180</v>
      </c>
      <c r="AK21" s="13">
        <f t="shared" si="20"/>
        <v>0</v>
      </c>
      <c r="AL21" s="14">
        <f t="shared" si="21"/>
        <v>0</v>
      </c>
      <c r="AM21" s="13">
        <f t="shared" si="22"/>
        <v>0</v>
      </c>
      <c r="AN21" s="14">
        <f t="shared" si="4"/>
        <v>0</v>
      </c>
      <c r="AO21" s="13">
        <f t="shared" si="4"/>
        <v>180</v>
      </c>
      <c r="AP21" s="14">
        <f t="shared" si="4"/>
        <v>180</v>
      </c>
      <c r="AQ21" s="14">
        <f t="shared" si="4"/>
        <v>160</v>
      </c>
      <c r="AR21" s="14">
        <f t="shared" si="4"/>
        <v>0</v>
      </c>
      <c r="AS21" s="14">
        <f t="shared" si="4"/>
        <v>0</v>
      </c>
      <c r="AT21" s="14">
        <f t="shared" si="4"/>
        <v>340</v>
      </c>
      <c r="AU21" s="46" t="str">
        <f t="shared" si="4"/>
        <v>Nil</v>
      </c>
    </row>
    <row r="22" spans="1:47">
      <c r="A22" s="59" t="s">
        <v>154</v>
      </c>
      <c r="B22" s="142" t="s">
        <v>43</v>
      </c>
      <c r="C22" s="54">
        <v>4259</v>
      </c>
      <c r="D22" s="54">
        <v>4242</v>
      </c>
      <c r="E22" s="54">
        <f t="shared" si="5"/>
        <v>17</v>
      </c>
      <c r="F22" s="151">
        <f t="shared" si="0"/>
        <v>76.5</v>
      </c>
      <c r="G22" s="15">
        <f t="shared" si="1"/>
        <v>0</v>
      </c>
      <c r="H22" s="152">
        <f t="shared" si="6"/>
        <v>0</v>
      </c>
      <c r="I22" s="15">
        <f t="shared" si="7"/>
        <v>0</v>
      </c>
      <c r="J22" s="151">
        <f t="shared" si="2"/>
        <v>0</v>
      </c>
      <c r="K22" s="151">
        <f t="shared" si="8"/>
        <v>76.5</v>
      </c>
      <c r="L22" s="151">
        <f t="shared" si="9"/>
        <v>76.5</v>
      </c>
      <c r="M22" s="153">
        <f t="shared" si="10"/>
        <v>160</v>
      </c>
      <c r="N22" s="151">
        <f t="shared" si="11"/>
        <v>0</v>
      </c>
      <c r="O22" s="151">
        <v>0</v>
      </c>
      <c r="P22" s="151">
        <f t="shared" si="12"/>
        <v>236.5</v>
      </c>
      <c r="Q22" s="135" t="s">
        <v>22</v>
      </c>
      <c r="R22" s="147" t="s">
        <v>117</v>
      </c>
      <c r="S22" s="148" t="str">
        <f>R2</f>
        <v>092024</v>
      </c>
      <c r="T22" s="138"/>
      <c r="U22" s="139">
        <v>4.5</v>
      </c>
      <c r="V22" s="140">
        <v>5</v>
      </c>
      <c r="W22" s="139">
        <v>6.7</v>
      </c>
      <c r="X22" s="139">
        <v>80</v>
      </c>
      <c r="Y22" s="139">
        <f t="shared" si="13"/>
        <v>160</v>
      </c>
      <c r="Z22" s="139"/>
      <c r="AA22" s="139"/>
      <c r="AB22" s="141"/>
      <c r="AC22" s="84"/>
      <c r="AD22" s="3"/>
      <c r="AE22" s="44" t="str">
        <f t="shared" si="14"/>
        <v>Nihal Limbu</v>
      </c>
      <c r="AF22" s="13" t="str">
        <f t="shared" si="15"/>
        <v>BH-I/16</v>
      </c>
      <c r="AG22" s="13">
        <f t="shared" si="16"/>
        <v>4259</v>
      </c>
      <c r="AH22" s="13">
        <f t="shared" si="17"/>
        <v>4242</v>
      </c>
      <c r="AI22" s="13">
        <f t="shared" si="18"/>
        <v>17</v>
      </c>
      <c r="AJ22" s="14">
        <f t="shared" si="19"/>
        <v>76.5</v>
      </c>
      <c r="AK22" s="13">
        <f t="shared" si="20"/>
        <v>0</v>
      </c>
      <c r="AL22" s="14">
        <f t="shared" si="21"/>
        <v>0</v>
      </c>
      <c r="AM22" s="13">
        <f t="shared" si="22"/>
        <v>0</v>
      </c>
      <c r="AN22" s="14">
        <f t="shared" si="4"/>
        <v>0</v>
      </c>
      <c r="AO22" s="13">
        <f t="shared" si="4"/>
        <v>76.5</v>
      </c>
      <c r="AP22" s="14">
        <f t="shared" si="4"/>
        <v>76.5</v>
      </c>
      <c r="AQ22" s="14">
        <f t="shared" si="4"/>
        <v>160</v>
      </c>
      <c r="AR22" s="14">
        <f t="shared" si="4"/>
        <v>0</v>
      </c>
      <c r="AS22" s="14">
        <f t="shared" si="4"/>
        <v>0</v>
      </c>
      <c r="AT22" s="14">
        <f t="shared" si="4"/>
        <v>236.5</v>
      </c>
      <c r="AU22" s="46" t="str">
        <f t="shared" si="4"/>
        <v>Nil</v>
      </c>
    </row>
    <row r="23" spans="1:47">
      <c r="A23" s="59" t="s">
        <v>159</v>
      </c>
      <c r="B23" s="142" t="s">
        <v>44</v>
      </c>
      <c r="C23" s="54">
        <v>1985</v>
      </c>
      <c r="D23" s="54">
        <v>1975</v>
      </c>
      <c r="E23" s="54">
        <f t="shared" si="5"/>
        <v>10</v>
      </c>
      <c r="F23" s="151">
        <f t="shared" si="0"/>
        <v>45</v>
      </c>
      <c r="G23" s="15">
        <f t="shared" si="1"/>
        <v>0</v>
      </c>
      <c r="H23" s="152">
        <f t="shared" si="6"/>
        <v>0</v>
      </c>
      <c r="I23" s="15">
        <f t="shared" si="7"/>
        <v>0</v>
      </c>
      <c r="J23" s="151">
        <f t="shared" si="2"/>
        <v>0</v>
      </c>
      <c r="K23" s="151">
        <f t="shared" si="8"/>
        <v>45</v>
      </c>
      <c r="L23" s="151">
        <f t="shared" si="9"/>
        <v>45</v>
      </c>
      <c r="M23" s="153">
        <f t="shared" si="10"/>
        <v>160</v>
      </c>
      <c r="N23" s="151">
        <f t="shared" si="11"/>
        <v>0</v>
      </c>
      <c r="O23" s="151">
        <v>0</v>
      </c>
      <c r="P23" s="151">
        <f t="shared" si="12"/>
        <v>205</v>
      </c>
      <c r="Q23" s="135" t="s">
        <v>22</v>
      </c>
      <c r="R23" s="147" t="s">
        <v>118</v>
      </c>
      <c r="S23" s="148" t="str">
        <f>R2</f>
        <v>092024</v>
      </c>
      <c r="T23" s="138"/>
      <c r="U23" s="139">
        <v>4.5</v>
      </c>
      <c r="V23" s="140">
        <v>5</v>
      </c>
      <c r="W23" s="139">
        <v>6.7</v>
      </c>
      <c r="X23" s="139">
        <v>80</v>
      </c>
      <c r="Y23" s="139">
        <f t="shared" si="13"/>
        <v>160</v>
      </c>
      <c r="Z23" s="139"/>
      <c r="AA23" s="139"/>
      <c r="AB23" s="141"/>
      <c r="AC23" s="84"/>
      <c r="AD23" s="3"/>
      <c r="AE23" s="44" t="str">
        <f t="shared" si="14"/>
        <v>Mr. Sunil Kr. Shaw</v>
      </c>
      <c r="AF23" s="13" t="str">
        <f t="shared" si="15"/>
        <v>BH-I/17</v>
      </c>
      <c r="AG23" s="13">
        <f t="shared" si="16"/>
        <v>1985</v>
      </c>
      <c r="AH23" s="13">
        <f t="shared" si="17"/>
        <v>1975</v>
      </c>
      <c r="AI23" s="13">
        <f t="shared" si="18"/>
        <v>10</v>
      </c>
      <c r="AJ23" s="14">
        <f t="shared" si="19"/>
        <v>45</v>
      </c>
      <c r="AK23" s="13">
        <f t="shared" si="20"/>
        <v>0</v>
      </c>
      <c r="AL23" s="14">
        <f t="shared" si="21"/>
        <v>0</v>
      </c>
      <c r="AM23" s="13">
        <f t="shared" si="22"/>
        <v>0</v>
      </c>
      <c r="AN23" s="14">
        <f t="shared" ref="AN23:AU54" si="23">J23</f>
        <v>0</v>
      </c>
      <c r="AO23" s="13">
        <f t="shared" si="23"/>
        <v>45</v>
      </c>
      <c r="AP23" s="14">
        <f t="shared" si="23"/>
        <v>45</v>
      </c>
      <c r="AQ23" s="14">
        <f t="shared" si="23"/>
        <v>160</v>
      </c>
      <c r="AR23" s="14">
        <f t="shared" si="23"/>
        <v>0</v>
      </c>
      <c r="AS23" s="14">
        <f t="shared" si="23"/>
        <v>0</v>
      </c>
      <c r="AT23" s="14">
        <f t="shared" si="23"/>
        <v>205</v>
      </c>
      <c r="AU23" s="46" t="str">
        <f t="shared" si="23"/>
        <v>Nil</v>
      </c>
    </row>
    <row r="24" spans="1:47">
      <c r="A24" s="59" t="s">
        <v>155</v>
      </c>
      <c r="B24" s="142" t="s">
        <v>45</v>
      </c>
      <c r="C24" s="54">
        <v>4705</v>
      </c>
      <c r="D24" s="54">
        <v>4579</v>
      </c>
      <c r="E24" s="54">
        <f>IF((C24&gt;D24),(C24-D24),(0))/1</f>
        <v>126</v>
      </c>
      <c r="F24" s="151">
        <f t="shared" si="0"/>
        <v>450</v>
      </c>
      <c r="G24" s="15">
        <f t="shared" si="1"/>
        <v>26</v>
      </c>
      <c r="H24" s="152">
        <f t="shared" si="6"/>
        <v>130</v>
      </c>
      <c r="I24" s="15">
        <f t="shared" si="7"/>
        <v>0</v>
      </c>
      <c r="J24" s="151">
        <f t="shared" si="2"/>
        <v>0</v>
      </c>
      <c r="K24" s="151">
        <f>(F24+H24+J24)*1</f>
        <v>580</v>
      </c>
      <c r="L24" s="151">
        <f t="shared" si="9"/>
        <v>580</v>
      </c>
      <c r="M24" s="153">
        <f t="shared" si="10"/>
        <v>160</v>
      </c>
      <c r="N24" s="151">
        <f t="shared" si="11"/>
        <v>0</v>
      </c>
      <c r="O24" s="151">
        <v>0</v>
      </c>
      <c r="P24" s="151">
        <f t="shared" si="12"/>
        <v>740</v>
      </c>
      <c r="Q24" s="135" t="s">
        <v>22</v>
      </c>
      <c r="R24" s="147" t="s">
        <v>119</v>
      </c>
      <c r="S24" s="148" t="str">
        <f>R2</f>
        <v>092024</v>
      </c>
      <c r="T24" s="138"/>
      <c r="U24" s="139">
        <v>4.5</v>
      </c>
      <c r="V24" s="140">
        <v>5</v>
      </c>
      <c r="W24" s="139">
        <v>6.7</v>
      </c>
      <c r="X24" s="139">
        <v>80</v>
      </c>
      <c r="Y24" s="139">
        <f t="shared" si="13"/>
        <v>160</v>
      </c>
      <c r="Z24" s="139"/>
      <c r="AA24" s="139"/>
      <c r="AB24" s="141"/>
      <c r="AC24" s="84"/>
      <c r="AD24" s="3"/>
      <c r="AE24" s="44" t="str">
        <f t="shared" si="14"/>
        <v>Mr. K. Baruah</v>
      </c>
      <c r="AF24" s="13" t="str">
        <f t="shared" si="15"/>
        <v>BH-I/18</v>
      </c>
      <c r="AG24" s="13">
        <f t="shared" si="16"/>
        <v>4705</v>
      </c>
      <c r="AH24" s="13">
        <f t="shared" si="17"/>
        <v>4579</v>
      </c>
      <c r="AI24" s="13">
        <f t="shared" si="18"/>
        <v>126</v>
      </c>
      <c r="AJ24" s="14">
        <f t="shared" si="19"/>
        <v>450</v>
      </c>
      <c r="AK24" s="13">
        <f t="shared" si="20"/>
        <v>26</v>
      </c>
      <c r="AL24" s="14">
        <f t="shared" si="21"/>
        <v>130</v>
      </c>
      <c r="AM24" s="13">
        <f t="shared" si="22"/>
        <v>0</v>
      </c>
      <c r="AN24" s="14">
        <f t="shared" si="23"/>
        <v>0</v>
      </c>
      <c r="AO24" s="13">
        <f t="shared" si="23"/>
        <v>580</v>
      </c>
      <c r="AP24" s="14">
        <f t="shared" si="23"/>
        <v>580</v>
      </c>
      <c r="AQ24" s="14">
        <f t="shared" si="23"/>
        <v>160</v>
      </c>
      <c r="AR24" s="14">
        <f t="shared" si="23"/>
        <v>0</v>
      </c>
      <c r="AS24" s="14">
        <f t="shared" si="23"/>
        <v>0</v>
      </c>
      <c r="AT24" s="14">
        <f t="shared" si="23"/>
        <v>740</v>
      </c>
      <c r="AU24" s="46" t="str">
        <f t="shared" si="23"/>
        <v>Nil</v>
      </c>
    </row>
    <row r="25" spans="1:47">
      <c r="A25" s="59" t="s">
        <v>160</v>
      </c>
      <c r="B25" s="142" t="s">
        <v>46</v>
      </c>
      <c r="C25" s="54">
        <v>1</v>
      </c>
      <c r="D25" s="54">
        <v>1</v>
      </c>
      <c r="E25" s="54">
        <f t="shared" si="5"/>
        <v>0</v>
      </c>
      <c r="F25" s="151">
        <f t="shared" si="0"/>
        <v>0</v>
      </c>
      <c r="G25" s="15">
        <f t="shared" si="1"/>
        <v>0</v>
      </c>
      <c r="H25" s="152">
        <f t="shared" si="6"/>
        <v>0</v>
      </c>
      <c r="I25" s="15">
        <f t="shared" si="7"/>
        <v>0</v>
      </c>
      <c r="J25" s="151">
        <f t="shared" si="2"/>
        <v>0</v>
      </c>
      <c r="K25" s="151">
        <f t="shared" si="8"/>
        <v>0</v>
      </c>
      <c r="L25" s="151">
        <f t="shared" si="9"/>
        <v>0</v>
      </c>
      <c r="M25" s="153">
        <f t="shared" si="10"/>
        <v>160</v>
      </c>
      <c r="N25" s="151">
        <f t="shared" si="11"/>
        <v>160</v>
      </c>
      <c r="O25" s="151">
        <v>0</v>
      </c>
      <c r="P25" s="151">
        <f t="shared" si="12"/>
        <v>160</v>
      </c>
      <c r="Q25" s="135" t="s">
        <v>173</v>
      </c>
      <c r="R25" s="147" t="s">
        <v>120</v>
      </c>
      <c r="S25" s="148" t="str">
        <f>R2</f>
        <v>092024</v>
      </c>
      <c r="T25" s="138"/>
      <c r="U25" s="139">
        <v>4.5</v>
      </c>
      <c r="V25" s="140">
        <v>5</v>
      </c>
      <c r="W25" s="139">
        <v>6.7</v>
      </c>
      <c r="X25" s="139">
        <v>80</v>
      </c>
      <c r="Y25" s="139">
        <f t="shared" si="13"/>
        <v>160</v>
      </c>
      <c r="Z25" s="139"/>
      <c r="AA25" s="139"/>
      <c r="AB25" s="141"/>
      <c r="AC25" s="84"/>
      <c r="AD25" s="3"/>
      <c r="AE25" s="44" t="str">
        <f t="shared" si="14"/>
        <v>Mr. Jonathan Nongbri</v>
      </c>
      <c r="AF25" s="13" t="str">
        <f t="shared" si="15"/>
        <v>BH-I/19</v>
      </c>
      <c r="AG25" s="13">
        <f t="shared" si="16"/>
        <v>1</v>
      </c>
      <c r="AH25" s="13">
        <f t="shared" si="17"/>
        <v>1</v>
      </c>
      <c r="AI25" s="13">
        <f t="shared" si="18"/>
        <v>0</v>
      </c>
      <c r="AJ25" s="14">
        <f t="shared" si="19"/>
        <v>0</v>
      </c>
      <c r="AK25" s="13">
        <f t="shared" si="20"/>
        <v>0</v>
      </c>
      <c r="AL25" s="14">
        <f t="shared" si="21"/>
        <v>0</v>
      </c>
      <c r="AM25" s="13">
        <f t="shared" si="22"/>
        <v>0</v>
      </c>
      <c r="AN25" s="14">
        <f t="shared" si="23"/>
        <v>0</v>
      </c>
      <c r="AO25" s="13">
        <f t="shared" si="23"/>
        <v>0</v>
      </c>
      <c r="AP25" s="14">
        <f t="shared" si="23"/>
        <v>0</v>
      </c>
      <c r="AQ25" s="14">
        <f t="shared" si="23"/>
        <v>160</v>
      </c>
      <c r="AR25" s="14">
        <f t="shared" si="23"/>
        <v>160</v>
      </c>
      <c r="AS25" s="14">
        <f t="shared" si="23"/>
        <v>0</v>
      </c>
      <c r="AT25" s="14">
        <f t="shared" si="23"/>
        <v>160</v>
      </c>
      <c r="AU25" s="46" t="str">
        <f t="shared" si="23"/>
        <v>Qtr. Locked</v>
      </c>
    </row>
    <row r="26" spans="1:47">
      <c r="A26" s="59" t="s">
        <v>161</v>
      </c>
      <c r="B26" s="142" t="s">
        <v>47</v>
      </c>
      <c r="C26" s="54">
        <v>4416</v>
      </c>
      <c r="D26" s="54">
        <v>4312</v>
      </c>
      <c r="E26" s="54">
        <f t="shared" si="5"/>
        <v>104</v>
      </c>
      <c r="F26" s="151">
        <f t="shared" si="0"/>
        <v>450</v>
      </c>
      <c r="G26" s="15">
        <f t="shared" si="1"/>
        <v>4</v>
      </c>
      <c r="H26" s="152">
        <f t="shared" si="6"/>
        <v>20</v>
      </c>
      <c r="I26" s="15">
        <f t="shared" si="7"/>
        <v>0</v>
      </c>
      <c r="J26" s="151">
        <f t="shared" si="2"/>
        <v>0</v>
      </c>
      <c r="K26" s="151">
        <f t="shared" si="8"/>
        <v>470</v>
      </c>
      <c r="L26" s="151">
        <f t="shared" si="9"/>
        <v>470</v>
      </c>
      <c r="M26" s="153">
        <f t="shared" si="10"/>
        <v>160</v>
      </c>
      <c r="N26" s="151">
        <f t="shared" si="11"/>
        <v>0</v>
      </c>
      <c r="O26" s="151">
        <v>0</v>
      </c>
      <c r="P26" s="151">
        <f t="shared" si="12"/>
        <v>630</v>
      </c>
      <c r="Q26" s="135" t="s">
        <v>22</v>
      </c>
      <c r="R26" s="147" t="s">
        <v>121</v>
      </c>
      <c r="S26" s="148" t="str">
        <f>R2</f>
        <v>092024</v>
      </c>
      <c r="T26" s="138"/>
      <c r="U26" s="139">
        <v>4.5</v>
      </c>
      <c r="V26" s="140">
        <v>5</v>
      </c>
      <c r="W26" s="139">
        <v>6.7</v>
      </c>
      <c r="X26" s="139">
        <v>80</v>
      </c>
      <c r="Y26" s="139">
        <f t="shared" si="13"/>
        <v>160</v>
      </c>
      <c r="Z26" s="139"/>
      <c r="AA26" s="139"/>
      <c r="AB26" s="141"/>
      <c r="AC26" s="84"/>
      <c r="AD26" s="3"/>
      <c r="AE26" s="44" t="str">
        <f t="shared" si="14"/>
        <v xml:space="preserve">Imliyangba </v>
      </c>
      <c r="AF26" s="13" t="str">
        <f t="shared" si="15"/>
        <v>BH-I/20</v>
      </c>
      <c r="AG26" s="13">
        <f t="shared" si="16"/>
        <v>4416</v>
      </c>
      <c r="AH26" s="13">
        <f t="shared" si="17"/>
        <v>4312</v>
      </c>
      <c r="AI26" s="13">
        <f t="shared" si="18"/>
        <v>104</v>
      </c>
      <c r="AJ26" s="14">
        <f t="shared" si="19"/>
        <v>450</v>
      </c>
      <c r="AK26" s="13">
        <f t="shared" si="20"/>
        <v>4</v>
      </c>
      <c r="AL26" s="14">
        <f t="shared" si="21"/>
        <v>20</v>
      </c>
      <c r="AM26" s="13">
        <f t="shared" si="22"/>
        <v>0</v>
      </c>
      <c r="AN26" s="14">
        <f t="shared" si="23"/>
        <v>0</v>
      </c>
      <c r="AO26" s="13">
        <f t="shared" si="23"/>
        <v>470</v>
      </c>
      <c r="AP26" s="14">
        <f t="shared" si="23"/>
        <v>470</v>
      </c>
      <c r="AQ26" s="14">
        <f t="shared" si="23"/>
        <v>160</v>
      </c>
      <c r="AR26" s="14">
        <f t="shared" si="23"/>
        <v>0</v>
      </c>
      <c r="AS26" s="14">
        <f t="shared" si="23"/>
        <v>0</v>
      </c>
      <c r="AT26" s="14">
        <f t="shared" si="23"/>
        <v>630</v>
      </c>
      <c r="AU26" s="46" t="str">
        <f t="shared" si="23"/>
        <v>Nil</v>
      </c>
    </row>
    <row r="27" spans="1:47">
      <c r="A27" s="59" t="s">
        <v>175</v>
      </c>
      <c r="B27" s="142" t="s">
        <v>48</v>
      </c>
      <c r="C27" s="54">
        <v>9451</v>
      </c>
      <c r="D27" s="54">
        <v>9381</v>
      </c>
      <c r="E27" s="54">
        <f>IF((C27&gt;D27),(C27-D27),(0))/1</f>
        <v>70</v>
      </c>
      <c r="F27" s="151">
        <f t="shared" si="0"/>
        <v>315</v>
      </c>
      <c r="G27" s="15">
        <f t="shared" si="1"/>
        <v>0</v>
      </c>
      <c r="H27" s="152">
        <f t="shared" si="6"/>
        <v>0</v>
      </c>
      <c r="I27" s="15">
        <f t="shared" si="7"/>
        <v>0</v>
      </c>
      <c r="J27" s="151">
        <f t="shared" si="2"/>
        <v>0</v>
      </c>
      <c r="K27" s="151">
        <f>(F27+H27+J27)*1</f>
        <v>315</v>
      </c>
      <c r="L27" s="151">
        <f t="shared" si="9"/>
        <v>315</v>
      </c>
      <c r="M27" s="153">
        <f t="shared" si="10"/>
        <v>160</v>
      </c>
      <c r="N27" s="151">
        <f t="shared" si="11"/>
        <v>0</v>
      </c>
      <c r="O27" s="151">
        <v>0</v>
      </c>
      <c r="P27" s="151">
        <f t="shared" si="12"/>
        <v>475</v>
      </c>
      <c r="Q27" s="135" t="s">
        <v>22</v>
      </c>
      <c r="R27" s="147" t="s">
        <v>122</v>
      </c>
      <c r="S27" s="148" t="str">
        <f>R2</f>
        <v>092024</v>
      </c>
      <c r="T27" s="138"/>
      <c r="U27" s="139">
        <v>4.5</v>
      </c>
      <c r="V27" s="140">
        <v>5</v>
      </c>
      <c r="W27" s="139">
        <v>6.7</v>
      </c>
      <c r="X27" s="139">
        <v>80</v>
      </c>
      <c r="Y27" s="139">
        <f t="shared" si="13"/>
        <v>160</v>
      </c>
      <c r="Z27" s="139"/>
      <c r="AA27" s="139"/>
      <c r="AB27" s="141"/>
      <c r="AC27" s="84"/>
      <c r="AD27" s="3"/>
      <c r="AE27" s="44" t="str">
        <f t="shared" si="14"/>
        <v>Anjuman Nahar</v>
      </c>
      <c r="AF27" s="13" t="str">
        <f t="shared" si="15"/>
        <v>BH-II/1</v>
      </c>
      <c r="AG27" s="13">
        <f t="shared" si="16"/>
        <v>9451</v>
      </c>
      <c r="AH27" s="13">
        <f t="shared" si="17"/>
        <v>9381</v>
      </c>
      <c r="AI27" s="13">
        <f t="shared" si="18"/>
        <v>70</v>
      </c>
      <c r="AJ27" s="14">
        <f t="shared" si="19"/>
        <v>315</v>
      </c>
      <c r="AK27" s="13">
        <f t="shared" si="20"/>
        <v>0</v>
      </c>
      <c r="AL27" s="14">
        <f t="shared" si="21"/>
        <v>0</v>
      </c>
      <c r="AM27" s="13">
        <f t="shared" si="22"/>
        <v>0</v>
      </c>
      <c r="AN27" s="14">
        <f t="shared" si="23"/>
        <v>0</v>
      </c>
      <c r="AO27" s="13">
        <f t="shared" si="23"/>
        <v>315</v>
      </c>
      <c r="AP27" s="14">
        <f t="shared" si="23"/>
        <v>315</v>
      </c>
      <c r="AQ27" s="14">
        <f t="shared" si="23"/>
        <v>160</v>
      </c>
      <c r="AR27" s="14">
        <f t="shared" si="23"/>
        <v>0</v>
      </c>
      <c r="AS27" s="14">
        <f t="shared" si="23"/>
        <v>0</v>
      </c>
      <c r="AT27" s="14">
        <f t="shared" si="23"/>
        <v>475</v>
      </c>
      <c r="AU27" s="46" t="str">
        <f t="shared" si="23"/>
        <v>Nil</v>
      </c>
    </row>
    <row r="28" spans="1:47" ht="12.75" customHeight="1">
      <c r="A28" s="59" t="s">
        <v>187</v>
      </c>
      <c r="B28" s="142" t="s">
        <v>49</v>
      </c>
      <c r="C28" s="73"/>
      <c r="D28" s="73"/>
      <c r="E28" s="73">
        <f t="shared" si="5"/>
        <v>0</v>
      </c>
      <c r="F28" s="143">
        <f t="shared" si="0"/>
        <v>0</v>
      </c>
      <c r="G28" s="66">
        <f t="shared" si="1"/>
        <v>0</v>
      </c>
      <c r="H28" s="144">
        <f t="shared" si="6"/>
        <v>0</v>
      </c>
      <c r="I28" s="66">
        <f t="shared" si="7"/>
        <v>0</v>
      </c>
      <c r="J28" s="143">
        <f t="shared" si="2"/>
        <v>0</v>
      </c>
      <c r="K28" s="143">
        <f t="shared" si="8"/>
        <v>0</v>
      </c>
      <c r="L28" s="143">
        <f t="shared" si="9"/>
        <v>0</v>
      </c>
      <c r="M28" s="149">
        <f t="shared" si="10"/>
        <v>160</v>
      </c>
      <c r="N28" s="143">
        <f t="shared" si="11"/>
        <v>160</v>
      </c>
      <c r="O28" s="143">
        <v>0</v>
      </c>
      <c r="P28" s="143">
        <f t="shared" si="12"/>
        <v>160</v>
      </c>
      <c r="Q28" s="135" t="s">
        <v>22</v>
      </c>
      <c r="R28" s="147" t="s">
        <v>123</v>
      </c>
      <c r="S28" s="148" t="str">
        <f>R2</f>
        <v>092024</v>
      </c>
      <c r="T28" s="138"/>
      <c r="U28" s="139">
        <v>4.5</v>
      </c>
      <c r="V28" s="140">
        <v>5</v>
      </c>
      <c r="W28" s="139">
        <v>6.7</v>
      </c>
      <c r="X28" s="139">
        <v>80</v>
      </c>
      <c r="Y28" s="139">
        <f t="shared" si="13"/>
        <v>160</v>
      </c>
      <c r="Z28" s="139"/>
      <c r="AA28" s="139"/>
      <c r="AB28" s="141"/>
      <c r="AC28" s="84"/>
      <c r="AD28" s="3"/>
      <c r="AE28" s="44" t="str">
        <f t="shared" si="14"/>
        <v>Vacant</v>
      </c>
      <c r="AF28" s="13" t="str">
        <f t="shared" si="15"/>
        <v>BH-II/2</v>
      </c>
      <c r="AG28" s="56">
        <f t="shared" si="16"/>
        <v>0</v>
      </c>
      <c r="AH28" s="56">
        <f t="shared" si="17"/>
        <v>0</v>
      </c>
      <c r="AI28" s="56">
        <f t="shared" si="18"/>
        <v>0</v>
      </c>
      <c r="AJ28" s="57">
        <f t="shared" si="19"/>
        <v>0</v>
      </c>
      <c r="AK28" s="56">
        <f t="shared" si="20"/>
        <v>0</v>
      </c>
      <c r="AL28" s="57">
        <f t="shared" si="21"/>
        <v>0</v>
      </c>
      <c r="AM28" s="56">
        <f t="shared" si="22"/>
        <v>0</v>
      </c>
      <c r="AN28" s="57">
        <f t="shared" si="23"/>
        <v>0</v>
      </c>
      <c r="AO28" s="56">
        <f t="shared" si="23"/>
        <v>0</v>
      </c>
      <c r="AP28" s="57">
        <f t="shared" si="23"/>
        <v>0</v>
      </c>
      <c r="AQ28" s="57">
        <f t="shared" si="23"/>
        <v>160</v>
      </c>
      <c r="AR28" s="57">
        <f t="shared" si="23"/>
        <v>160</v>
      </c>
      <c r="AS28" s="57">
        <f t="shared" si="23"/>
        <v>0</v>
      </c>
      <c r="AT28" s="57">
        <f t="shared" si="23"/>
        <v>160</v>
      </c>
      <c r="AU28" s="46" t="str">
        <f t="shared" si="23"/>
        <v>Nil</v>
      </c>
    </row>
    <row r="29" spans="1:47" ht="27.75" customHeight="1">
      <c r="A29" s="61" t="s">
        <v>164</v>
      </c>
      <c r="B29" s="142" t="s">
        <v>50</v>
      </c>
      <c r="C29" s="55">
        <v>10400</v>
      </c>
      <c r="D29" s="55">
        <v>10322</v>
      </c>
      <c r="E29" s="54">
        <f t="shared" si="5"/>
        <v>78</v>
      </c>
      <c r="F29" s="151">
        <f t="shared" si="0"/>
        <v>351</v>
      </c>
      <c r="G29" s="15">
        <f t="shared" si="1"/>
        <v>0</v>
      </c>
      <c r="H29" s="152">
        <f t="shared" si="6"/>
        <v>0</v>
      </c>
      <c r="I29" s="15">
        <f t="shared" si="7"/>
        <v>0</v>
      </c>
      <c r="J29" s="151">
        <f t="shared" si="2"/>
        <v>0</v>
      </c>
      <c r="K29" s="151">
        <f t="shared" si="8"/>
        <v>351</v>
      </c>
      <c r="L29" s="151">
        <f t="shared" si="9"/>
        <v>351</v>
      </c>
      <c r="M29" s="153">
        <f t="shared" si="10"/>
        <v>160</v>
      </c>
      <c r="N29" s="151">
        <f t="shared" si="11"/>
        <v>0</v>
      </c>
      <c r="O29" s="151">
        <v>0</v>
      </c>
      <c r="P29" s="151">
        <f t="shared" si="12"/>
        <v>511</v>
      </c>
      <c r="Q29" s="135" t="s">
        <v>22</v>
      </c>
      <c r="R29" s="147" t="s">
        <v>124</v>
      </c>
      <c r="S29" s="148" t="str">
        <f>R2</f>
        <v>092024</v>
      </c>
      <c r="T29" s="138"/>
      <c r="U29" s="139">
        <v>4.5</v>
      </c>
      <c r="V29" s="140">
        <v>5</v>
      </c>
      <c r="W29" s="139">
        <v>6.7</v>
      </c>
      <c r="X29" s="139">
        <v>80</v>
      </c>
      <c r="Y29" s="139">
        <f t="shared" si="13"/>
        <v>160</v>
      </c>
      <c r="Z29" s="139"/>
      <c r="AA29" s="139"/>
      <c r="AB29" s="141"/>
      <c r="AC29" s="84"/>
      <c r="AD29" s="3"/>
      <c r="AE29" s="52" t="str">
        <f t="shared" si="14"/>
        <v>Ms. Jahnabi Upadhya, Ms. Smritee Rekaha Hazarika</v>
      </c>
      <c r="AF29" s="13" t="str">
        <f t="shared" si="15"/>
        <v>BH-II/3</v>
      </c>
      <c r="AG29" s="13">
        <f t="shared" si="16"/>
        <v>10400</v>
      </c>
      <c r="AH29" s="13">
        <f t="shared" si="17"/>
        <v>10322</v>
      </c>
      <c r="AI29" s="13">
        <f t="shared" si="18"/>
        <v>78</v>
      </c>
      <c r="AJ29" s="14">
        <f t="shared" si="19"/>
        <v>351</v>
      </c>
      <c r="AK29" s="13">
        <f t="shared" si="20"/>
        <v>0</v>
      </c>
      <c r="AL29" s="14">
        <f t="shared" si="21"/>
        <v>0</v>
      </c>
      <c r="AM29" s="13">
        <f t="shared" si="22"/>
        <v>0</v>
      </c>
      <c r="AN29" s="14">
        <f t="shared" si="23"/>
        <v>0</v>
      </c>
      <c r="AO29" s="13">
        <f t="shared" si="23"/>
        <v>351</v>
      </c>
      <c r="AP29" s="14">
        <f t="shared" si="23"/>
        <v>351</v>
      </c>
      <c r="AQ29" s="14">
        <f t="shared" si="23"/>
        <v>160</v>
      </c>
      <c r="AR29" s="14">
        <f t="shared" si="23"/>
        <v>0</v>
      </c>
      <c r="AS29" s="14">
        <f t="shared" si="23"/>
        <v>0</v>
      </c>
      <c r="AT29" s="14">
        <f t="shared" si="23"/>
        <v>511</v>
      </c>
      <c r="AU29" s="46" t="str">
        <f t="shared" si="23"/>
        <v>Nil</v>
      </c>
    </row>
    <row r="30" spans="1:47" ht="12.75" customHeight="1">
      <c r="A30" s="59" t="s">
        <v>187</v>
      </c>
      <c r="B30" s="142" t="s">
        <v>51</v>
      </c>
      <c r="C30" s="73"/>
      <c r="D30" s="73"/>
      <c r="E30" s="73">
        <f t="shared" si="5"/>
        <v>0</v>
      </c>
      <c r="F30" s="143">
        <f t="shared" si="0"/>
        <v>0</v>
      </c>
      <c r="G30" s="66">
        <f t="shared" si="1"/>
        <v>0</v>
      </c>
      <c r="H30" s="144">
        <f t="shared" si="6"/>
        <v>0</v>
      </c>
      <c r="I30" s="66">
        <f t="shared" si="7"/>
        <v>0</v>
      </c>
      <c r="J30" s="143">
        <f t="shared" si="2"/>
        <v>0</v>
      </c>
      <c r="K30" s="143">
        <f t="shared" si="8"/>
        <v>0</v>
      </c>
      <c r="L30" s="143">
        <f t="shared" si="9"/>
        <v>0</v>
      </c>
      <c r="M30" s="149">
        <f t="shared" si="10"/>
        <v>160</v>
      </c>
      <c r="N30" s="143">
        <f t="shared" si="11"/>
        <v>160</v>
      </c>
      <c r="O30" s="143">
        <v>0</v>
      </c>
      <c r="P30" s="143">
        <f t="shared" si="12"/>
        <v>160</v>
      </c>
      <c r="Q30" s="135" t="s">
        <v>22</v>
      </c>
      <c r="R30" s="147" t="s">
        <v>125</v>
      </c>
      <c r="S30" s="148" t="str">
        <f>R2</f>
        <v>092024</v>
      </c>
      <c r="T30" s="138"/>
      <c r="U30" s="139">
        <v>4.5</v>
      </c>
      <c r="V30" s="140">
        <v>5</v>
      </c>
      <c r="W30" s="139">
        <v>6.7</v>
      </c>
      <c r="X30" s="139">
        <v>80</v>
      </c>
      <c r="Y30" s="139">
        <f t="shared" si="13"/>
        <v>160</v>
      </c>
      <c r="Z30" s="139"/>
      <c r="AA30" s="139"/>
      <c r="AB30" s="141"/>
      <c r="AC30" s="84"/>
      <c r="AD30" s="3"/>
      <c r="AE30" s="44" t="str">
        <f t="shared" si="14"/>
        <v>Vacant</v>
      </c>
      <c r="AF30" s="13" t="str">
        <f t="shared" si="15"/>
        <v>BH-II/4</v>
      </c>
      <c r="AG30" s="56">
        <f t="shared" si="16"/>
        <v>0</v>
      </c>
      <c r="AH30" s="56">
        <f t="shared" si="17"/>
        <v>0</v>
      </c>
      <c r="AI30" s="56">
        <f t="shared" si="18"/>
        <v>0</v>
      </c>
      <c r="AJ30" s="57">
        <f t="shared" si="19"/>
        <v>0</v>
      </c>
      <c r="AK30" s="56">
        <f t="shared" si="20"/>
        <v>0</v>
      </c>
      <c r="AL30" s="57">
        <f t="shared" si="21"/>
        <v>0</v>
      </c>
      <c r="AM30" s="56">
        <f t="shared" si="22"/>
        <v>0</v>
      </c>
      <c r="AN30" s="57">
        <f t="shared" si="23"/>
        <v>0</v>
      </c>
      <c r="AO30" s="56">
        <f t="shared" si="23"/>
        <v>0</v>
      </c>
      <c r="AP30" s="57">
        <f t="shared" si="23"/>
        <v>0</v>
      </c>
      <c r="AQ30" s="57">
        <f t="shared" si="23"/>
        <v>160</v>
      </c>
      <c r="AR30" s="57">
        <f t="shared" si="23"/>
        <v>160</v>
      </c>
      <c r="AS30" s="57">
        <f t="shared" si="23"/>
        <v>0</v>
      </c>
      <c r="AT30" s="57">
        <f t="shared" si="23"/>
        <v>160</v>
      </c>
      <c r="AU30" s="46" t="str">
        <f t="shared" si="23"/>
        <v>Nil</v>
      </c>
    </row>
    <row r="31" spans="1:47" ht="24.75" customHeight="1">
      <c r="A31" s="60" t="s">
        <v>169</v>
      </c>
      <c r="B31" s="142" t="s">
        <v>52</v>
      </c>
      <c r="C31" s="54">
        <v>25143</v>
      </c>
      <c r="D31" s="54">
        <v>25033</v>
      </c>
      <c r="E31" s="54">
        <f>IF((C31&gt;D31),(C31-D31),(0))/1</f>
        <v>110</v>
      </c>
      <c r="F31" s="151">
        <f t="shared" si="0"/>
        <v>450</v>
      </c>
      <c r="G31" s="15">
        <f t="shared" si="1"/>
        <v>10</v>
      </c>
      <c r="H31" s="152">
        <f t="shared" si="6"/>
        <v>50</v>
      </c>
      <c r="I31" s="15">
        <f t="shared" si="7"/>
        <v>0</v>
      </c>
      <c r="J31" s="151">
        <f t="shared" si="2"/>
        <v>0</v>
      </c>
      <c r="K31" s="151">
        <f>(F31+H31+J31)*1</f>
        <v>500</v>
      </c>
      <c r="L31" s="151">
        <f t="shared" si="9"/>
        <v>500</v>
      </c>
      <c r="M31" s="153">
        <f t="shared" si="10"/>
        <v>160</v>
      </c>
      <c r="N31" s="151">
        <f t="shared" si="11"/>
        <v>0</v>
      </c>
      <c r="O31" s="151">
        <v>0</v>
      </c>
      <c r="P31" s="151">
        <f t="shared" si="12"/>
        <v>660</v>
      </c>
      <c r="Q31" s="135" t="s">
        <v>22</v>
      </c>
      <c r="R31" s="147" t="s">
        <v>126</v>
      </c>
      <c r="S31" s="148" t="str">
        <f>R2</f>
        <v>092024</v>
      </c>
      <c r="T31" s="138"/>
      <c r="U31" s="139">
        <v>4.5</v>
      </c>
      <c r="V31" s="140">
        <v>5</v>
      </c>
      <c r="W31" s="139">
        <v>6.7</v>
      </c>
      <c r="X31" s="139">
        <v>80</v>
      </c>
      <c r="Y31" s="139">
        <f t="shared" si="13"/>
        <v>160</v>
      </c>
      <c r="Z31" s="139"/>
      <c r="AA31" s="139"/>
      <c r="AB31" s="141"/>
      <c r="AC31" s="84"/>
      <c r="AD31" s="3"/>
      <c r="AE31" s="52" t="str">
        <f t="shared" si="14"/>
        <v>Arpita J Baruah, Kangkana Bezborah</v>
      </c>
      <c r="AF31" s="13" t="str">
        <f t="shared" si="15"/>
        <v>BH-II/5</v>
      </c>
      <c r="AG31" s="13">
        <f t="shared" si="16"/>
        <v>25143</v>
      </c>
      <c r="AH31" s="13">
        <f t="shared" si="17"/>
        <v>25033</v>
      </c>
      <c r="AI31" s="13">
        <f t="shared" si="18"/>
        <v>110</v>
      </c>
      <c r="AJ31" s="14">
        <f t="shared" si="19"/>
        <v>450</v>
      </c>
      <c r="AK31" s="13">
        <f t="shared" si="20"/>
        <v>10</v>
      </c>
      <c r="AL31" s="14">
        <f t="shared" si="21"/>
        <v>50</v>
      </c>
      <c r="AM31" s="13">
        <f t="shared" si="22"/>
        <v>0</v>
      </c>
      <c r="AN31" s="14">
        <f t="shared" si="23"/>
        <v>0</v>
      </c>
      <c r="AO31" s="13">
        <f t="shared" si="23"/>
        <v>500</v>
      </c>
      <c r="AP31" s="14">
        <f t="shared" si="23"/>
        <v>500</v>
      </c>
      <c r="AQ31" s="14">
        <f t="shared" si="23"/>
        <v>160</v>
      </c>
      <c r="AR31" s="14">
        <f t="shared" si="23"/>
        <v>0</v>
      </c>
      <c r="AS31" s="14">
        <f t="shared" si="23"/>
        <v>0</v>
      </c>
      <c r="AT31" s="14">
        <f t="shared" si="23"/>
        <v>660</v>
      </c>
      <c r="AU31" s="46" t="str">
        <f t="shared" si="23"/>
        <v>Nil</v>
      </c>
    </row>
    <row r="32" spans="1:47">
      <c r="A32" s="59" t="s">
        <v>90</v>
      </c>
      <c r="B32" s="142" t="s">
        <v>53</v>
      </c>
      <c r="C32" s="54">
        <v>17415</v>
      </c>
      <c r="D32" s="54">
        <v>17204</v>
      </c>
      <c r="E32" s="54">
        <f t="shared" si="5"/>
        <v>211</v>
      </c>
      <c r="F32" s="151">
        <f t="shared" ref="F32:F51" si="24">IF((E32&gt;100),(100*U32), (E32*U32))</f>
        <v>450</v>
      </c>
      <c r="G32" s="15">
        <f t="shared" ref="G32:G51" si="25">IF((E32&gt;100),(E32-100),(0))</f>
        <v>111</v>
      </c>
      <c r="H32" s="152">
        <f t="shared" ref="H32:H51" si="26">IF((G32&gt;100),(100*V32),(G32*V32))</f>
        <v>500</v>
      </c>
      <c r="I32" s="15">
        <f t="shared" ref="I32:I51" si="27">IF((G32&gt;100),(G32-100),(0))</f>
        <v>11</v>
      </c>
      <c r="J32" s="151">
        <f t="shared" ref="J32:J51" si="28">IF((I32&gt;0),(I32*W32),(0))</f>
        <v>73.7</v>
      </c>
      <c r="K32" s="151">
        <f t="shared" si="8"/>
        <v>1023.7</v>
      </c>
      <c r="L32" s="151">
        <f t="shared" ref="L32:L51" si="29">K32</f>
        <v>1023.7</v>
      </c>
      <c r="M32" s="153">
        <f t="shared" si="10"/>
        <v>160</v>
      </c>
      <c r="N32" s="151">
        <f t="shared" ref="N32:N51" si="30">IF((E32&gt;0),0,(Y32))</f>
        <v>0</v>
      </c>
      <c r="O32" s="151">
        <v>0</v>
      </c>
      <c r="P32" s="151">
        <f t="shared" ref="P32:P54" si="31">IF((L32&gt;0),(L32+M32+O32),(M32)+(O32))</f>
        <v>1183.7</v>
      </c>
      <c r="Q32" s="135" t="s">
        <v>22</v>
      </c>
      <c r="R32" s="147" t="s">
        <v>127</v>
      </c>
      <c r="S32" s="148" t="str">
        <f>R2</f>
        <v>092024</v>
      </c>
      <c r="T32" s="154"/>
      <c r="U32" s="139">
        <v>4.5</v>
      </c>
      <c r="V32" s="140">
        <v>5</v>
      </c>
      <c r="W32" s="139">
        <v>6.7</v>
      </c>
      <c r="X32" s="139">
        <v>80</v>
      </c>
      <c r="Y32" s="139">
        <f t="shared" si="13"/>
        <v>160</v>
      </c>
      <c r="Z32" s="139"/>
      <c r="AA32" s="139"/>
      <c r="AB32" s="141"/>
      <c r="AC32" s="87"/>
      <c r="AE32" s="44" t="str">
        <f t="shared" si="14"/>
        <v>Sanat Das</v>
      </c>
      <c r="AF32" s="13" t="str">
        <f t="shared" si="15"/>
        <v>BH-II/6</v>
      </c>
      <c r="AG32" s="13">
        <f t="shared" si="16"/>
        <v>17415</v>
      </c>
      <c r="AH32" s="13">
        <f t="shared" si="17"/>
        <v>17204</v>
      </c>
      <c r="AI32" s="13">
        <f t="shared" si="18"/>
        <v>211</v>
      </c>
      <c r="AJ32" s="14">
        <f t="shared" si="19"/>
        <v>450</v>
      </c>
      <c r="AK32" s="13">
        <f t="shared" si="20"/>
        <v>111</v>
      </c>
      <c r="AL32" s="14">
        <f t="shared" si="21"/>
        <v>500</v>
      </c>
      <c r="AM32" s="13">
        <f t="shared" si="22"/>
        <v>11</v>
      </c>
      <c r="AN32" s="14">
        <f t="shared" si="23"/>
        <v>73.7</v>
      </c>
      <c r="AO32" s="13">
        <f t="shared" si="23"/>
        <v>1023.7</v>
      </c>
      <c r="AP32" s="14">
        <f t="shared" si="23"/>
        <v>1023.7</v>
      </c>
      <c r="AQ32" s="14">
        <f t="shared" si="23"/>
        <v>160</v>
      </c>
      <c r="AR32" s="14">
        <f t="shared" si="23"/>
        <v>0</v>
      </c>
      <c r="AS32" s="14">
        <f t="shared" si="23"/>
        <v>0</v>
      </c>
      <c r="AT32" s="14">
        <f t="shared" si="23"/>
        <v>1183.7</v>
      </c>
      <c r="AU32" s="46" t="str">
        <f t="shared" si="23"/>
        <v>Nil</v>
      </c>
    </row>
    <row r="33" spans="1:47">
      <c r="A33" s="59" t="s">
        <v>165</v>
      </c>
      <c r="B33" s="142" t="s">
        <v>54</v>
      </c>
      <c r="C33" s="54">
        <v>15953</v>
      </c>
      <c r="D33" s="54">
        <v>15862</v>
      </c>
      <c r="E33" s="54">
        <f t="shared" si="5"/>
        <v>91</v>
      </c>
      <c r="F33" s="151">
        <f t="shared" si="24"/>
        <v>409.5</v>
      </c>
      <c r="G33" s="15">
        <f t="shared" si="25"/>
        <v>0</v>
      </c>
      <c r="H33" s="152">
        <f t="shared" si="26"/>
        <v>0</v>
      </c>
      <c r="I33" s="15">
        <f t="shared" si="27"/>
        <v>0</v>
      </c>
      <c r="J33" s="151">
        <f t="shared" si="28"/>
        <v>0</v>
      </c>
      <c r="K33" s="151">
        <f t="shared" si="8"/>
        <v>409.5</v>
      </c>
      <c r="L33" s="151">
        <f t="shared" si="29"/>
        <v>409.5</v>
      </c>
      <c r="M33" s="153">
        <f t="shared" si="10"/>
        <v>160</v>
      </c>
      <c r="N33" s="151">
        <f t="shared" si="30"/>
        <v>0</v>
      </c>
      <c r="O33" s="151">
        <v>0</v>
      </c>
      <c r="P33" s="151">
        <f t="shared" si="31"/>
        <v>569.5</v>
      </c>
      <c r="Q33" s="135" t="s">
        <v>22</v>
      </c>
      <c r="R33" s="147" t="s">
        <v>128</v>
      </c>
      <c r="S33" s="148" t="str">
        <f>R2</f>
        <v>092024</v>
      </c>
      <c r="T33" s="154"/>
      <c r="U33" s="139">
        <v>4.5</v>
      </c>
      <c r="V33" s="140">
        <v>5</v>
      </c>
      <c r="W33" s="139">
        <v>6.7</v>
      </c>
      <c r="X33" s="139">
        <v>80</v>
      </c>
      <c r="Y33" s="139">
        <f t="shared" si="13"/>
        <v>160</v>
      </c>
      <c r="Z33" s="139"/>
      <c r="AA33" s="139"/>
      <c r="AB33" s="141"/>
      <c r="AC33" s="87"/>
      <c r="AE33" s="44" t="str">
        <f t="shared" si="14"/>
        <v>Mr. Hemanta Bordoloi</v>
      </c>
      <c r="AF33" s="13" t="str">
        <f t="shared" si="15"/>
        <v>BH-II/7</v>
      </c>
      <c r="AG33" s="13">
        <f t="shared" si="16"/>
        <v>15953</v>
      </c>
      <c r="AH33" s="13">
        <f t="shared" si="17"/>
        <v>15862</v>
      </c>
      <c r="AI33" s="13">
        <f t="shared" si="18"/>
        <v>91</v>
      </c>
      <c r="AJ33" s="14">
        <f t="shared" si="19"/>
        <v>409.5</v>
      </c>
      <c r="AK33" s="13">
        <f t="shared" si="20"/>
        <v>0</v>
      </c>
      <c r="AL33" s="14">
        <f t="shared" si="21"/>
        <v>0</v>
      </c>
      <c r="AM33" s="13">
        <f t="shared" si="22"/>
        <v>0</v>
      </c>
      <c r="AN33" s="14">
        <f t="shared" si="23"/>
        <v>0</v>
      </c>
      <c r="AO33" s="13">
        <f t="shared" si="23"/>
        <v>409.5</v>
      </c>
      <c r="AP33" s="14">
        <f t="shared" si="23"/>
        <v>409.5</v>
      </c>
      <c r="AQ33" s="14">
        <f t="shared" si="23"/>
        <v>160</v>
      </c>
      <c r="AR33" s="14">
        <f t="shared" si="23"/>
        <v>0</v>
      </c>
      <c r="AS33" s="14">
        <f t="shared" si="23"/>
        <v>0</v>
      </c>
      <c r="AT33" s="14">
        <f t="shared" si="23"/>
        <v>569.5</v>
      </c>
      <c r="AU33" s="46" t="str">
        <f t="shared" si="23"/>
        <v>Nil</v>
      </c>
    </row>
    <row r="34" spans="1:47">
      <c r="A34" s="59" t="s">
        <v>91</v>
      </c>
      <c r="B34" s="142" t="s">
        <v>55</v>
      </c>
      <c r="C34" s="54">
        <v>9976</v>
      </c>
      <c r="D34" s="54">
        <v>9797</v>
      </c>
      <c r="E34" s="54">
        <f t="shared" si="5"/>
        <v>179</v>
      </c>
      <c r="F34" s="151">
        <f t="shared" si="24"/>
        <v>450</v>
      </c>
      <c r="G34" s="15">
        <f t="shared" si="25"/>
        <v>79</v>
      </c>
      <c r="H34" s="152">
        <f t="shared" si="26"/>
        <v>395</v>
      </c>
      <c r="I34" s="15">
        <f t="shared" si="27"/>
        <v>0</v>
      </c>
      <c r="J34" s="151">
        <f t="shared" si="28"/>
        <v>0</v>
      </c>
      <c r="K34" s="151">
        <f t="shared" si="8"/>
        <v>845</v>
      </c>
      <c r="L34" s="151">
        <f t="shared" si="29"/>
        <v>845</v>
      </c>
      <c r="M34" s="153">
        <f t="shared" si="10"/>
        <v>160</v>
      </c>
      <c r="N34" s="151">
        <f t="shared" si="30"/>
        <v>0</v>
      </c>
      <c r="O34" s="151">
        <v>0</v>
      </c>
      <c r="P34" s="151">
        <f t="shared" si="31"/>
        <v>1005</v>
      </c>
      <c r="Q34" s="135" t="s">
        <v>22</v>
      </c>
      <c r="R34" s="147" t="s">
        <v>129</v>
      </c>
      <c r="S34" s="148" t="str">
        <f>R2</f>
        <v>092024</v>
      </c>
      <c r="T34" s="154"/>
      <c r="U34" s="139">
        <v>4.5</v>
      </c>
      <c r="V34" s="140">
        <v>5</v>
      </c>
      <c r="W34" s="139">
        <v>6.7</v>
      </c>
      <c r="X34" s="139">
        <v>80</v>
      </c>
      <c r="Y34" s="139">
        <f t="shared" si="13"/>
        <v>160</v>
      </c>
      <c r="Z34" s="139"/>
      <c r="AA34" s="139"/>
      <c r="AB34" s="141"/>
      <c r="AC34" s="87"/>
      <c r="AE34" s="44" t="str">
        <f t="shared" si="14"/>
        <v>Dr. N. Amareshwaran</v>
      </c>
      <c r="AF34" s="13" t="str">
        <f t="shared" si="15"/>
        <v>BH-II/8</v>
      </c>
      <c r="AG34" s="13">
        <f t="shared" si="16"/>
        <v>9976</v>
      </c>
      <c r="AH34" s="13">
        <f t="shared" si="17"/>
        <v>9797</v>
      </c>
      <c r="AI34" s="13">
        <f t="shared" si="18"/>
        <v>179</v>
      </c>
      <c r="AJ34" s="14">
        <f t="shared" si="19"/>
        <v>450</v>
      </c>
      <c r="AK34" s="13">
        <f t="shared" si="20"/>
        <v>79</v>
      </c>
      <c r="AL34" s="14">
        <f t="shared" si="21"/>
        <v>395</v>
      </c>
      <c r="AM34" s="13">
        <f t="shared" si="22"/>
        <v>0</v>
      </c>
      <c r="AN34" s="14">
        <f t="shared" si="23"/>
        <v>0</v>
      </c>
      <c r="AO34" s="13">
        <f t="shared" si="23"/>
        <v>845</v>
      </c>
      <c r="AP34" s="14">
        <f t="shared" si="23"/>
        <v>845</v>
      </c>
      <c r="AQ34" s="14">
        <f t="shared" si="23"/>
        <v>160</v>
      </c>
      <c r="AR34" s="14">
        <f t="shared" si="23"/>
        <v>0</v>
      </c>
      <c r="AS34" s="14">
        <f t="shared" si="23"/>
        <v>0</v>
      </c>
      <c r="AT34" s="14">
        <f t="shared" si="23"/>
        <v>1005</v>
      </c>
      <c r="AU34" s="46" t="str">
        <f t="shared" si="23"/>
        <v>Nil</v>
      </c>
    </row>
    <row r="35" spans="1:47">
      <c r="A35" s="59" t="s">
        <v>92</v>
      </c>
      <c r="B35" s="142" t="s">
        <v>56</v>
      </c>
      <c r="C35" s="54">
        <v>24146</v>
      </c>
      <c r="D35" s="54">
        <v>23964</v>
      </c>
      <c r="E35" s="54">
        <f t="shared" si="5"/>
        <v>182</v>
      </c>
      <c r="F35" s="151">
        <f t="shared" si="24"/>
        <v>450</v>
      </c>
      <c r="G35" s="15">
        <f t="shared" si="25"/>
        <v>82</v>
      </c>
      <c r="H35" s="152">
        <f t="shared" si="26"/>
        <v>410</v>
      </c>
      <c r="I35" s="15">
        <f t="shared" si="27"/>
        <v>0</v>
      </c>
      <c r="J35" s="151">
        <f t="shared" si="28"/>
        <v>0</v>
      </c>
      <c r="K35" s="151">
        <f t="shared" si="8"/>
        <v>860</v>
      </c>
      <c r="L35" s="151">
        <f t="shared" si="29"/>
        <v>860</v>
      </c>
      <c r="M35" s="153">
        <f t="shared" si="10"/>
        <v>160</v>
      </c>
      <c r="N35" s="151">
        <f t="shared" si="30"/>
        <v>0</v>
      </c>
      <c r="O35" s="151">
        <v>0</v>
      </c>
      <c r="P35" s="151">
        <f t="shared" si="31"/>
        <v>1020</v>
      </c>
      <c r="Q35" s="135" t="s">
        <v>22</v>
      </c>
      <c r="R35" s="147" t="s">
        <v>130</v>
      </c>
      <c r="S35" s="148" t="str">
        <f>R2</f>
        <v>092024</v>
      </c>
      <c r="T35" s="154"/>
      <c r="U35" s="139">
        <v>4.5</v>
      </c>
      <c r="V35" s="140">
        <v>5</v>
      </c>
      <c r="W35" s="139">
        <v>6.7</v>
      </c>
      <c r="X35" s="139">
        <v>80</v>
      </c>
      <c r="Y35" s="139">
        <f t="shared" si="13"/>
        <v>160</v>
      </c>
      <c r="Z35" s="139"/>
      <c r="AA35" s="139"/>
      <c r="AB35" s="141"/>
      <c r="AC35" s="87"/>
      <c r="AE35" s="44" t="str">
        <f t="shared" si="14"/>
        <v>Lakhi Deb</v>
      </c>
      <c r="AF35" s="13" t="str">
        <f t="shared" si="15"/>
        <v>BH-II/9</v>
      </c>
      <c r="AG35" s="13">
        <f t="shared" si="16"/>
        <v>24146</v>
      </c>
      <c r="AH35" s="13">
        <f t="shared" si="17"/>
        <v>23964</v>
      </c>
      <c r="AI35" s="13">
        <f t="shared" si="18"/>
        <v>182</v>
      </c>
      <c r="AJ35" s="14">
        <f t="shared" si="19"/>
        <v>450</v>
      </c>
      <c r="AK35" s="13">
        <f t="shared" si="20"/>
        <v>82</v>
      </c>
      <c r="AL35" s="14">
        <f t="shared" si="21"/>
        <v>410</v>
      </c>
      <c r="AM35" s="13">
        <f t="shared" si="22"/>
        <v>0</v>
      </c>
      <c r="AN35" s="14">
        <f t="shared" si="23"/>
        <v>0</v>
      </c>
      <c r="AO35" s="13">
        <f t="shared" si="23"/>
        <v>860</v>
      </c>
      <c r="AP35" s="14">
        <f t="shared" si="23"/>
        <v>860</v>
      </c>
      <c r="AQ35" s="14">
        <f t="shared" si="23"/>
        <v>160</v>
      </c>
      <c r="AR35" s="14">
        <f t="shared" si="23"/>
        <v>0</v>
      </c>
      <c r="AS35" s="14">
        <f t="shared" si="23"/>
        <v>0</v>
      </c>
      <c r="AT35" s="14">
        <f t="shared" si="23"/>
        <v>1020</v>
      </c>
      <c r="AU35" s="46" t="str">
        <f t="shared" ref="AU35" si="32">Q35</f>
        <v>Nil</v>
      </c>
    </row>
    <row r="36" spans="1:47" ht="15" customHeight="1">
      <c r="A36" s="59" t="s">
        <v>151</v>
      </c>
      <c r="B36" s="142" t="s">
        <v>57</v>
      </c>
      <c r="C36" s="54">
        <v>18728</v>
      </c>
      <c r="D36" s="54">
        <v>18470</v>
      </c>
      <c r="E36" s="54">
        <f t="shared" si="5"/>
        <v>258</v>
      </c>
      <c r="F36" s="151">
        <f t="shared" si="24"/>
        <v>450</v>
      </c>
      <c r="G36" s="15">
        <f t="shared" si="25"/>
        <v>158</v>
      </c>
      <c r="H36" s="152">
        <f t="shared" si="26"/>
        <v>500</v>
      </c>
      <c r="I36" s="15">
        <f t="shared" si="27"/>
        <v>58</v>
      </c>
      <c r="J36" s="151">
        <f t="shared" si="28"/>
        <v>388.6</v>
      </c>
      <c r="K36" s="151">
        <f t="shared" si="8"/>
        <v>1338.6</v>
      </c>
      <c r="L36" s="151">
        <f t="shared" si="29"/>
        <v>1338.6</v>
      </c>
      <c r="M36" s="153">
        <f t="shared" si="10"/>
        <v>160</v>
      </c>
      <c r="N36" s="151">
        <f t="shared" si="30"/>
        <v>0</v>
      </c>
      <c r="O36" s="151">
        <v>0</v>
      </c>
      <c r="P36" s="151">
        <f t="shared" si="31"/>
        <v>1498.6</v>
      </c>
      <c r="Q36" s="135" t="s">
        <v>22</v>
      </c>
      <c r="R36" s="147" t="s">
        <v>131</v>
      </c>
      <c r="S36" s="148" t="str">
        <f>R2</f>
        <v>092024</v>
      </c>
      <c r="T36" s="154"/>
      <c r="U36" s="139">
        <v>4.5</v>
      </c>
      <c r="V36" s="140">
        <v>5</v>
      </c>
      <c r="W36" s="139">
        <v>6.7</v>
      </c>
      <c r="X36" s="139">
        <v>80</v>
      </c>
      <c r="Y36" s="139">
        <f t="shared" si="13"/>
        <v>160</v>
      </c>
      <c r="Z36" s="139"/>
      <c r="AA36" s="139"/>
      <c r="AB36" s="141"/>
      <c r="AC36" s="87"/>
      <c r="AE36" s="44" t="str">
        <f t="shared" si="14"/>
        <v>Dr. L. Robindro Singh</v>
      </c>
      <c r="AF36" s="13" t="str">
        <f t="shared" si="15"/>
        <v>BH-II/10</v>
      </c>
      <c r="AG36" s="13">
        <f t="shared" si="16"/>
        <v>18728</v>
      </c>
      <c r="AH36" s="13">
        <f t="shared" si="17"/>
        <v>18470</v>
      </c>
      <c r="AI36" s="13">
        <f t="shared" si="18"/>
        <v>258</v>
      </c>
      <c r="AJ36" s="14">
        <f t="shared" si="19"/>
        <v>450</v>
      </c>
      <c r="AK36" s="13">
        <f t="shared" si="20"/>
        <v>158</v>
      </c>
      <c r="AL36" s="14">
        <f t="shared" si="21"/>
        <v>500</v>
      </c>
      <c r="AM36" s="13">
        <f t="shared" si="22"/>
        <v>58</v>
      </c>
      <c r="AN36" s="14">
        <f t="shared" si="23"/>
        <v>388.6</v>
      </c>
      <c r="AO36" s="13">
        <f t="shared" si="23"/>
        <v>1338.6</v>
      </c>
      <c r="AP36" s="14">
        <f t="shared" si="23"/>
        <v>1338.6</v>
      </c>
      <c r="AQ36" s="14">
        <f t="shared" si="23"/>
        <v>160</v>
      </c>
      <c r="AR36" s="14">
        <f t="shared" si="23"/>
        <v>0</v>
      </c>
      <c r="AS36" s="14">
        <f t="shared" si="23"/>
        <v>0</v>
      </c>
      <c r="AT36" s="14">
        <f t="shared" si="23"/>
        <v>1498.6</v>
      </c>
      <c r="AU36" s="46" t="str">
        <f t="shared" si="23"/>
        <v>Nil</v>
      </c>
    </row>
    <row r="37" spans="1:47" ht="14.25" customHeight="1">
      <c r="A37" s="59" t="s">
        <v>93</v>
      </c>
      <c r="B37" s="142" t="s">
        <v>58</v>
      </c>
      <c r="C37" s="54">
        <v>13956</v>
      </c>
      <c r="D37" s="54">
        <v>13956</v>
      </c>
      <c r="E37" s="54">
        <f>IF((C37&gt;D37),(C37-D37),(0))/1</f>
        <v>0</v>
      </c>
      <c r="F37" s="151">
        <f t="shared" si="24"/>
        <v>0</v>
      </c>
      <c r="G37" s="15">
        <f t="shared" si="25"/>
        <v>0</v>
      </c>
      <c r="H37" s="152">
        <f t="shared" si="26"/>
        <v>0</v>
      </c>
      <c r="I37" s="15">
        <f t="shared" si="27"/>
        <v>0</v>
      </c>
      <c r="J37" s="151">
        <f t="shared" si="28"/>
        <v>0</v>
      </c>
      <c r="K37" s="151">
        <f>(F37+H37+J37)*1</f>
        <v>0</v>
      </c>
      <c r="L37" s="151">
        <f t="shared" si="29"/>
        <v>0</v>
      </c>
      <c r="M37" s="153">
        <f t="shared" si="10"/>
        <v>160</v>
      </c>
      <c r="N37" s="151">
        <f t="shared" si="30"/>
        <v>160</v>
      </c>
      <c r="O37" s="151">
        <v>0</v>
      </c>
      <c r="P37" s="151">
        <f t="shared" si="31"/>
        <v>160</v>
      </c>
      <c r="Q37" s="135" t="s">
        <v>173</v>
      </c>
      <c r="R37" s="147" t="s">
        <v>132</v>
      </c>
      <c r="S37" s="148" t="str">
        <f>R2</f>
        <v>092024</v>
      </c>
      <c r="T37" s="154"/>
      <c r="U37" s="139">
        <v>4.5</v>
      </c>
      <c r="V37" s="140">
        <v>5</v>
      </c>
      <c r="W37" s="139">
        <v>6.7</v>
      </c>
      <c r="X37" s="139">
        <v>80</v>
      </c>
      <c r="Y37" s="139">
        <f t="shared" si="13"/>
        <v>160</v>
      </c>
      <c r="Z37" s="139"/>
      <c r="AA37" s="139"/>
      <c r="AB37" s="141"/>
      <c r="AC37" s="87"/>
      <c r="AE37" s="44" t="str">
        <f t="shared" si="14"/>
        <v>Sudip Paul</v>
      </c>
      <c r="AF37" s="13" t="str">
        <f t="shared" si="15"/>
        <v>BH-II/11</v>
      </c>
      <c r="AG37" s="13">
        <f t="shared" si="16"/>
        <v>13956</v>
      </c>
      <c r="AH37" s="13">
        <f t="shared" si="17"/>
        <v>13956</v>
      </c>
      <c r="AI37" s="13">
        <f t="shared" si="18"/>
        <v>0</v>
      </c>
      <c r="AJ37" s="14">
        <f t="shared" si="19"/>
        <v>0</v>
      </c>
      <c r="AK37" s="13">
        <f t="shared" si="20"/>
        <v>0</v>
      </c>
      <c r="AL37" s="14">
        <f t="shared" si="21"/>
        <v>0</v>
      </c>
      <c r="AM37" s="13">
        <f t="shared" si="22"/>
        <v>0</v>
      </c>
      <c r="AN37" s="14">
        <f t="shared" si="23"/>
        <v>0</v>
      </c>
      <c r="AO37" s="13">
        <f t="shared" si="23"/>
        <v>0</v>
      </c>
      <c r="AP37" s="14">
        <f t="shared" si="23"/>
        <v>0</v>
      </c>
      <c r="AQ37" s="14">
        <f t="shared" si="23"/>
        <v>160</v>
      </c>
      <c r="AR37" s="14">
        <f t="shared" si="23"/>
        <v>160</v>
      </c>
      <c r="AS37" s="14">
        <f t="shared" si="23"/>
        <v>0</v>
      </c>
      <c r="AT37" s="14">
        <f t="shared" si="23"/>
        <v>160</v>
      </c>
      <c r="AU37" s="46" t="str">
        <f t="shared" si="23"/>
        <v>Qtr. Locked</v>
      </c>
    </row>
    <row r="38" spans="1:47" ht="15" customHeight="1">
      <c r="A38" s="59" t="s">
        <v>94</v>
      </c>
      <c r="B38" s="142" t="s">
        <v>59</v>
      </c>
      <c r="C38" s="54">
        <v>8548</v>
      </c>
      <c r="D38" s="54">
        <v>8511</v>
      </c>
      <c r="E38" s="54">
        <f t="shared" si="5"/>
        <v>37</v>
      </c>
      <c r="F38" s="151">
        <f t="shared" si="24"/>
        <v>166.5</v>
      </c>
      <c r="G38" s="15">
        <f t="shared" si="25"/>
        <v>0</v>
      </c>
      <c r="H38" s="152">
        <f t="shared" si="26"/>
        <v>0</v>
      </c>
      <c r="I38" s="15">
        <f t="shared" si="27"/>
        <v>0</v>
      </c>
      <c r="J38" s="151">
        <f t="shared" si="28"/>
        <v>0</v>
      </c>
      <c r="K38" s="151">
        <f t="shared" si="8"/>
        <v>166.5</v>
      </c>
      <c r="L38" s="151">
        <f t="shared" si="29"/>
        <v>166.5</v>
      </c>
      <c r="M38" s="153">
        <f t="shared" si="10"/>
        <v>160</v>
      </c>
      <c r="N38" s="151">
        <f t="shared" si="30"/>
        <v>0</v>
      </c>
      <c r="O38" s="151">
        <v>0</v>
      </c>
      <c r="P38" s="151">
        <f t="shared" si="31"/>
        <v>326.5</v>
      </c>
      <c r="Q38" s="135" t="s">
        <v>22</v>
      </c>
      <c r="R38" s="147" t="s">
        <v>133</v>
      </c>
      <c r="S38" s="148" t="str">
        <f>R2</f>
        <v>092024</v>
      </c>
      <c r="T38" s="154"/>
      <c r="U38" s="139">
        <v>4.5</v>
      </c>
      <c r="V38" s="140">
        <v>5</v>
      </c>
      <c r="W38" s="139">
        <v>6.7</v>
      </c>
      <c r="X38" s="139">
        <v>80</v>
      </c>
      <c r="Y38" s="139">
        <f t="shared" si="13"/>
        <v>160</v>
      </c>
      <c r="Z38" s="139"/>
      <c r="AA38" s="139"/>
      <c r="AB38" s="141"/>
      <c r="AC38" s="87"/>
      <c r="AE38" s="44" t="str">
        <f t="shared" si="14"/>
        <v>My café</v>
      </c>
      <c r="AF38" s="13" t="str">
        <f t="shared" si="15"/>
        <v>BH-II/12</v>
      </c>
      <c r="AG38" s="13">
        <f t="shared" si="16"/>
        <v>8548</v>
      </c>
      <c r="AH38" s="13">
        <f t="shared" si="17"/>
        <v>8511</v>
      </c>
      <c r="AI38" s="13">
        <f t="shared" si="18"/>
        <v>37</v>
      </c>
      <c r="AJ38" s="14">
        <f t="shared" si="19"/>
        <v>166.5</v>
      </c>
      <c r="AK38" s="13">
        <f t="shared" si="20"/>
        <v>0</v>
      </c>
      <c r="AL38" s="14">
        <f t="shared" si="21"/>
        <v>0</v>
      </c>
      <c r="AM38" s="13">
        <f t="shared" si="22"/>
        <v>0</v>
      </c>
      <c r="AN38" s="14">
        <f t="shared" si="23"/>
        <v>0</v>
      </c>
      <c r="AO38" s="13">
        <f t="shared" si="23"/>
        <v>166.5</v>
      </c>
      <c r="AP38" s="14">
        <f t="shared" si="23"/>
        <v>166.5</v>
      </c>
      <c r="AQ38" s="14">
        <f t="shared" si="23"/>
        <v>160</v>
      </c>
      <c r="AR38" s="14">
        <f t="shared" si="23"/>
        <v>0</v>
      </c>
      <c r="AS38" s="14">
        <f t="shared" si="23"/>
        <v>0</v>
      </c>
      <c r="AT38" s="14">
        <f t="shared" si="23"/>
        <v>326.5</v>
      </c>
      <c r="AU38" s="46" t="str">
        <f t="shared" si="23"/>
        <v>Nil</v>
      </c>
    </row>
    <row r="39" spans="1:47" ht="15.75" customHeight="1">
      <c r="A39" s="59" t="s">
        <v>95</v>
      </c>
      <c r="B39" s="142" t="s">
        <v>60</v>
      </c>
      <c r="C39" s="54">
        <v>7283</v>
      </c>
      <c r="D39" s="54">
        <v>7233</v>
      </c>
      <c r="E39" s="54">
        <f t="shared" si="5"/>
        <v>50</v>
      </c>
      <c r="F39" s="151">
        <f t="shared" si="24"/>
        <v>225</v>
      </c>
      <c r="G39" s="15">
        <f t="shared" si="25"/>
        <v>0</v>
      </c>
      <c r="H39" s="152">
        <f t="shared" si="26"/>
        <v>0</v>
      </c>
      <c r="I39" s="15">
        <f t="shared" si="27"/>
        <v>0</v>
      </c>
      <c r="J39" s="151">
        <f t="shared" si="28"/>
        <v>0</v>
      </c>
      <c r="K39" s="151">
        <f t="shared" si="8"/>
        <v>225</v>
      </c>
      <c r="L39" s="151">
        <f t="shared" si="29"/>
        <v>225</v>
      </c>
      <c r="M39" s="153">
        <f t="shared" si="10"/>
        <v>160</v>
      </c>
      <c r="N39" s="151">
        <f t="shared" si="30"/>
        <v>0</v>
      </c>
      <c r="O39" s="151">
        <v>0</v>
      </c>
      <c r="P39" s="151">
        <f t="shared" si="31"/>
        <v>385</v>
      </c>
      <c r="Q39" s="135" t="s">
        <v>22</v>
      </c>
      <c r="R39" s="147" t="s">
        <v>134</v>
      </c>
      <c r="S39" s="148" t="str">
        <f>R2</f>
        <v>092024</v>
      </c>
      <c r="T39" s="154"/>
      <c r="U39" s="139">
        <v>4.5</v>
      </c>
      <c r="V39" s="140">
        <v>5</v>
      </c>
      <c r="W39" s="139">
        <v>6.7</v>
      </c>
      <c r="X39" s="139">
        <v>80</v>
      </c>
      <c r="Y39" s="139">
        <f t="shared" si="13"/>
        <v>160</v>
      </c>
      <c r="Z39" s="139"/>
      <c r="AA39" s="139"/>
      <c r="AB39" s="141"/>
      <c r="AC39" s="87"/>
      <c r="AE39" s="44" t="str">
        <f t="shared" si="14"/>
        <v>R.E. Kharbani</v>
      </c>
      <c r="AF39" s="13" t="str">
        <f t="shared" si="15"/>
        <v>BH-II/13</v>
      </c>
      <c r="AG39" s="13">
        <f t="shared" si="16"/>
        <v>7283</v>
      </c>
      <c r="AH39" s="13">
        <f t="shared" si="17"/>
        <v>7233</v>
      </c>
      <c r="AI39" s="13">
        <f t="shared" si="18"/>
        <v>50</v>
      </c>
      <c r="AJ39" s="14">
        <f t="shared" si="19"/>
        <v>225</v>
      </c>
      <c r="AK39" s="13">
        <f t="shared" si="20"/>
        <v>0</v>
      </c>
      <c r="AL39" s="14">
        <f t="shared" si="21"/>
        <v>0</v>
      </c>
      <c r="AM39" s="13">
        <f t="shared" si="22"/>
        <v>0</v>
      </c>
      <c r="AN39" s="14">
        <f t="shared" si="23"/>
        <v>0</v>
      </c>
      <c r="AO39" s="13">
        <f t="shared" si="23"/>
        <v>225</v>
      </c>
      <c r="AP39" s="14">
        <f t="shared" si="23"/>
        <v>225</v>
      </c>
      <c r="AQ39" s="14">
        <f t="shared" si="23"/>
        <v>160</v>
      </c>
      <c r="AR39" s="14">
        <f t="shared" si="23"/>
        <v>0</v>
      </c>
      <c r="AS39" s="14">
        <f t="shared" si="23"/>
        <v>0</v>
      </c>
      <c r="AT39" s="14">
        <f t="shared" si="23"/>
        <v>385</v>
      </c>
      <c r="AU39" s="46" t="str">
        <f t="shared" si="23"/>
        <v>Nil</v>
      </c>
    </row>
    <row r="40" spans="1:47" ht="15.75" customHeight="1">
      <c r="A40" s="59" t="s">
        <v>86</v>
      </c>
      <c r="B40" s="142" t="s">
        <v>61</v>
      </c>
      <c r="C40" s="54">
        <v>12449</v>
      </c>
      <c r="D40" s="54">
        <v>12335</v>
      </c>
      <c r="E40" s="54">
        <f t="shared" si="5"/>
        <v>114</v>
      </c>
      <c r="F40" s="151">
        <f t="shared" si="24"/>
        <v>450</v>
      </c>
      <c r="G40" s="15">
        <f t="shared" si="25"/>
        <v>14</v>
      </c>
      <c r="H40" s="152">
        <f t="shared" si="26"/>
        <v>70</v>
      </c>
      <c r="I40" s="15">
        <f t="shared" si="27"/>
        <v>0</v>
      </c>
      <c r="J40" s="151">
        <f t="shared" si="28"/>
        <v>0</v>
      </c>
      <c r="K40" s="151">
        <f t="shared" si="8"/>
        <v>520</v>
      </c>
      <c r="L40" s="151">
        <f t="shared" si="29"/>
        <v>520</v>
      </c>
      <c r="M40" s="153">
        <f t="shared" si="10"/>
        <v>160</v>
      </c>
      <c r="N40" s="151">
        <f t="shared" si="30"/>
        <v>0</v>
      </c>
      <c r="O40" s="151">
        <v>0</v>
      </c>
      <c r="P40" s="151">
        <f t="shared" si="31"/>
        <v>680</v>
      </c>
      <c r="Q40" s="135" t="s">
        <v>22</v>
      </c>
      <c r="R40" s="147" t="s">
        <v>135</v>
      </c>
      <c r="S40" s="148" t="str">
        <f>R2</f>
        <v>092024</v>
      </c>
      <c r="T40" s="154"/>
      <c r="U40" s="139">
        <v>4.5</v>
      </c>
      <c r="V40" s="140">
        <v>5</v>
      </c>
      <c r="W40" s="139">
        <v>6.7</v>
      </c>
      <c r="X40" s="139">
        <v>80</v>
      </c>
      <c r="Y40" s="139">
        <f t="shared" si="13"/>
        <v>160</v>
      </c>
      <c r="Z40" s="139"/>
      <c r="AA40" s="139"/>
      <c r="AB40" s="141"/>
      <c r="AC40" s="87"/>
      <c r="AE40" s="44" t="str">
        <f t="shared" si="14"/>
        <v>My Café</v>
      </c>
      <c r="AF40" s="13" t="str">
        <f t="shared" si="15"/>
        <v>BH-II/14</v>
      </c>
      <c r="AG40" s="13">
        <f t="shared" si="16"/>
        <v>12449</v>
      </c>
      <c r="AH40" s="13">
        <f t="shared" si="17"/>
        <v>12335</v>
      </c>
      <c r="AI40" s="13">
        <f t="shared" si="18"/>
        <v>114</v>
      </c>
      <c r="AJ40" s="14">
        <f t="shared" si="19"/>
        <v>450</v>
      </c>
      <c r="AK40" s="13">
        <f t="shared" si="20"/>
        <v>14</v>
      </c>
      <c r="AL40" s="14">
        <f t="shared" si="21"/>
        <v>70</v>
      </c>
      <c r="AM40" s="13">
        <f t="shared" si="22"/>
        <v>0</v>
      </c>
      <c r="AN40" s="14">
        <f t="shared" si="23"/>
        <v>0</v>
      </c>
      <c r="AO40" s="13">
        <f t="shared" si="23"/>
        <v>520</v>
      </c>
      <c r="AP40" s="14">
        <f t="shared" si="23"/>
        <v>520</v>
      </c>
      <c r="AQ40" s="14">
        <f t="shared" si="23"/>
        <v>160</v>
      </c>
      <c r="AR40" s="14">
        <f t="shared" si="23"/>
        <v>0</v>
      </c>
      <c r="AS40" s="14">
        <f t="shared" si="23"/>
        <v>0</v>
      </c>
      <c r="AT40" s="14">
        <f t="shared" si="23"/>
        <v>680</v>
      </c>
      <c r="AU40" s="46" t="str">
        <f t="shared" si="23"/>
        <v>Nil</v>
      </c>
    </row>
    <row r="41" spans="1:47" ht="12.75" customHeight="1">
      <c r="A41" s="59" t="s">
        <v>153</v>
      </c>
      <c r="B41" s="142" t="s">
        <v>62</v>
      </c>
      <c r="C41" s="54">
        <v>12848</v>
      </c>
      <c r="D41" s="54">
        <v>12834</v>
      </c>
      <c r="E41" s="54">
        <f t="shared" si="5"/>
        <v>14</v>
      </c>
      <c r="F41" s="151">
        <f t="shared" si="24"/>
        <v>63</v>
      </c>
      <c r="G41" s="15">
        <f t="shared" si="25"/>
        <v>0</v>
      </c>
      <c r="H41" s="152">
        <f t="shared" si="26"/>
        <v>0</v>
      </c>
      <c r="I41" s="15">
        <f t="shared" si="27"/>
        <v>0</v>
      </c>
      <c r="J41" s="151">
        <f t="shared" si="28"/>
        <v>0</v>
      </c>
      <c r="K41" s="151">
        <f t="shared" si="8"/>
        <v>63</v>
      </c>
      <c r="L41" s="151">
        <f t="shared" si="29"/>
        <v>63</v>
      </c>
      <c r="M41" s="153">
        <f t="shared" si="10"/>
        <v>160</v>
      </c>
      <c r="N41" s="151">
        <f t="shared" si="30"/>
        <v>0</v>
      </c>
      <c r="O41" s="151">
        <v>0</v>
      </c>
      <c r="P41" s="151">
        <f t="shared" si="31"/>
        <v>223</v>
      </c>
      <c r="Q41" s="135" t="s">
        <v>22</v>
      </c>
      <c r="R41" s="147" t="s">
        <v>136</v>
      </c>
      <c r="S41" s="148" t="str">
        <f>R2</f>
        <v>092024</v>
      </c>
      <c r="T41" s="154"/>
      <c r="U41" s="139">
        <v>4.5</v>
      </c>
      <c r="V41" s="140">
        <v>5</v>
      </c>
      <c r="W41" s="139">
        <v>6.7</v>
      </c>
      <c r="X41" s="139">
        <v>80</v>
      </c>
      <c r="Y41" s="139">
        <f t="shared" si="13"/>
        <v>160</v>
      </c>
      <c r="Z41" s="139"/>
      <c r="AA41" s="139"/>
      <c r="AB41" s="141"/>
      <c r="AC41" s="87"/>
      <c r="AE41" s="44" t="str">
        <f t="shared" si="14"/>
        <v>Longshibeni</v>
      </c>
      <c r="AF41" s="13" t="str">
        <f t="shared" si="15"/>
        <v>BH-II/15</v>
      </c>
      <c r="AG41" s="13">
        <f t="shared" si="16"/>
        <v>12848</v>
      </c>
      <c r="AH41" s="13">
        <f t="shared" si="17"/>
        <v>12834</v>
      </c>
      <c r="AI41" s="13">
        <f t="shared" si="18"/>
        <v>14</v>
      </c>
      <c r="AJ41" s="14">
        <f t="shared" si="19"/>
        <v>63</v>
      </c>
      <c r="AK41" s="13">
        <f t="shared" si="20"/>
        <v>0</v>
      </c>
      <c r="AL41" s="14">
        <f t="shared" si="21"/>
        <v>0</v>
      </c>
      <c r="AM41" s="13">
        <f t="shared" si="22"/>
        <v>0</v>
      </c>
      <c r="AN41" s="14">
        <f t="shared" si="23"/>
        <v>0</v>
      </c>
      <c r="AO41" s="13">
        <f t="shared" si="23"/>
        <v>63</v>
      </c>
      <c r="AP41" s="14">
        <f t="shared" si="23"/>
        <v>63</v>
      </c>
      <c r="AQ41" s="14">
        <f t="shared" si="23"/>
        <v>160</v>
      </c>
      <c r="AR41" s="14">
        <f t="shared" si="23"/>
        <v>0</v>
      </c>
      <c r="AS41" s="14">
        <f t="shared" si="23"/>
        <v>0</v>
      </c>
      <c r="AT41" s="14">
        <f t="shared" si="23"/>
        <v>223</v>
      </c>
      <c r="AU41" s="46" t="str">
        <f t="shared" si="23"/>
        <v>Nil</v>
      </c>
    </row>
    <row r="42" spans="1:47" ht="15" customHeight="1">
      <c r="A42" s="59" t="s">
        <v>162</v>
      </c>
      <c r="B42" s="142" t="s">
        <v>63</v>
      </c>
      <c r="C42" s="54">
        <v>17020</v>
      </c>
      <c r="D42" s="54">
        <v>17020</v>
      </c>
      <c r="E42" s="54">
        <f t="shared" si="5"/>
        <v>0</v>
      </c>
      <c r="F42" s="151">
        <f t="shared" si="24"/>
        <v>0</v>
      </c>
      <c r="G42" s="15">
        <f t="shared" si="25"/>
        <v>0</v>
      </c>
      <c r="H42" s="152">
        <f t="shared" si="26"/>
        <v>0</v>
      </c>
      <c r="I42" s="15">
        <f t="shared" si="27"/>
        <v>0</v>
      </c>
      <c r="J42" s="151">
        <f t="shared" si="28"/>
        <v>0</v>
      </c>
      <c r="K42" s="151">
        <f t="shared" si="8"/>
        <v>0</v>
      </c>
      <c r="L42" s="151">
        <f t="shared" si="29"/>
        <v>0</v>
      </c>
      <c r="M42" s="153">
        <f t="shared" si="10"/>
        <v>160</v>
      </c>
      <c r="N42" s="151">
        <f t="shared" si="30"/>
        <v>160</v>
      </c>
      <c r="O42" s="151">
        <v>0</v>
      </c>
      <c r="P42" s="151">
        <f t="shared" si="31"/>
        <v>160</v>
      </c>
      <c r="Q42" s="135" t="s">
        <v>173</v>
      </c>
      <c r="R42" s="147" t="s">
        <v>137</v>
      </c>
      <c r="S42" s="148" t="str">
        <f>R2</f>
        <v>092024</v>
      </c>
      <c r="T42" s="154"/>
      <c r="U42" s="139">
        <v>4.5</v>
      </c>
      <c r="V42" s="140">
        <v>5</v>
      </c>
      <c r="W42" s="139">
        <v>6.7</v>
      </c>
      <c r="X42" s="139">
        <v>80</v>
      </c>
      <c r="Y42" s="139">
        <f t="shared" si="13"/>
        <v>160</v>
      </c>
      <c r="Z42" s="139"/>
      <c r="AA42" s="139"/>
      <c r="AB42" s="141"/>
      <c r="AC42" s="87"/>
      <c r="AE42" s="44" t="str">
        <f t="shared" si="14"/>
        <v>Abhishek Kumar Singhania</v>
      </c>
      <c r="AF42" s="13" t="str">
        <f t="shared" si="15"/>
        <v>BH-II/16</v>
      </c>
      <c r="AG42" s="13">
        <f t="shared" si="16"/>
        <v>17020</v>
      </c>
      <c r="AH42" s="13">
        <f t="shared" si="17"/>
        <v>17020</v>
      </c>
      <c r="AI42" s="13">
        <f t="shared" si="18"/>
        <v>0</v>
      </c>
      <c r="AJ42" s="14">
        <f t="shared" si="19"/>
        <v>0</v>
      </c>
      <c r="AK42" s="13">
        <f t="shared" si="20"/>
        <v>0</v>
      </c>
      <c r="AL42" s="14">
        <f t="shared" si="21"/>
        <v>0</v>
      </c>
      <c r="AM42" s="13">
        <f t="shared" si="22"/>
        <v>0</v>
      </c>
      <c r="AN42" s="14">
        <f t="shared" si="23"/>
        <v>0</v>
      </c>
      <c r="AO42" s="13">
        <f t="shared" si="23"/>
        <v>0</v>
      </c>
      <c r="AP42" s="14">
        <f t="shared" si="23"/>
        <v>0</v>
      </c>
      <c r="AQ42" s="14">
        <f t="shared" si="23"/>
        <v>160</v>
      </c>
      <c r="AR42" s="14">
        <f t="shared" si="23"/>
        <v>160</v>
      </c>
      <c r="AS42" s="14">
        <f t="shared" si="23"/>
        <v>0</v>
      </c>
      <c r="AT42" s="14">
        <f t="shared" si="23"/>
        <v>160</v>
      </c>
      <c r="AU42" s="46" t="str">
        <f t="shared" si="23"/>
        <v>Qtr. Locked</v>
      </c>
    </row>
    <row r="43" spans="1:47" ht="15.75" customHeight="1">
      <c r="A43" s="59" t="s">
        <v>96</v>
      </c>
      <c r="B43" s="142" t="s">
        <v>64</v>
      </c>
      <c r="C43" s="54">
        <v>7636</v>
      </c>
      <c r="D43" s="54">
        <v>7551</v>
      </c>
      <c r="E43" s="54">
        <f>IF((C43&gt;D43),(C43-D43),(0))/1</f>
        <v>85</v>
      </c>
      <c r="F43" s="151">
        <f t="shared" si="24"/>
        <v>382.5</v>
      </c>
      <c r="G43" s="15">
        <f t="shared" si="25"/>
        <v>0</v>
      </c>
      <c r="H43" s="152">
        <f t="shared" si="26"/>
        <v>0</v>
      </c>
      <c r="I43" s="15">
        <f t="shared" si="27"/>
        <v>0</v>
      </c>
      <c r="J43" s="151">
        <f t="shared" si="28"/>
        <v>0</v>
      </c>
      <c r="K43" s="151">
        <f>(F43+H43+J43)*1</f>
        <v>382.5</v>
      </c>
      <c r="L43" s="151">
        <f t="shared" si="29"/>
        <v>382.5</v>
      </c>
      <c r="M43" s="153">
        <f t="shared" si="10"/>
        <v>160</v>
      </c>
      <c r="N43" s="151">
        <f t="shared" si="30"/>
        <v>0</v>
      </c>
      <c r="O43" s="151">
        <v>0</v>
      </c>
      <c r="P43" s="151">
        <f t="shared" si="31"/>
        <v>542.5</v>
      </c>
      <c r="Q43" s="135" t="s">
        <v>22</v>
      </c>
      <c r="R43" s="147" t="s">
        <v>138</v>
      </c>
      <c r="S43" s="148" t="str">
        <f>R2</f>
        <v>092024</v>
      </c>
      <c r="T43" s="154"/>
      <c r="U43" s="139">
        <v>4.5</v>
      </c>
      <c r="V43" s="140">
        <v>5</v>
      </c>
      <c r="W43" s="139">
        <v>6.7</v>
      </c>
      <c r="X43" s="139">
        <v>80</v>
      </c>
      <c r="Y43" s="139">
        <f t="shared" si="13"/>
        <v>160</v>
      </c>
      <c r="Z43" s="139"/>
      <c r="AA43" s="139"/>
      <c r="AB43" s="141"/>
      <c r="AC43" s="87"/>
      <c r="AE43" s="44" t="str">
        <f t="shared" si="14"/>
        <v>Shyamal Mandal</v>
      </c>
      <c r="AF43" s="13" t="str">
        <f t="shared" si="15"/>
        <v>BH-II/17</v>
      </c>
      <c r="AG43" s="13">
        <f t="shared" si="16"/>
        <v>7636</v>
      </c>
      <c r="AH43" s="13">
        <f t="shared" si="17"/>
        <v>7551</v>
      </c>
      <c r="AI43" s="13">
        <f t="shared" si="18"/>
        <v>85</v>
      </c>
      <c r="AJ43" s="14">
        <f t="shared" si="19"/>
        <v>382.5</v>
      </c>
      <c r="AK43" s="13">
        <f t="shared" si="20"/>
        <v>0</v>
      </c>
      <c r="AL43" s="14">
        <f t="shared" si="21"/>
        <v>0</v>
      </c>
      <c r="AM43" s="13">
        <f t="shared" si="22"/>
        <v>0</v>
      </c>
      <c r="AN43" s="14">
        <f t="shared" si="23"/>
        <v>0</v>
      </c>
      <c r="AO43" s="13">
        <f t="shared" si="23"/>
        <v>382.5</v>
      </c>
      <c r="AP43" s="14">
        <f t="shared" si="23"/>
        <v>382.5</v>
      </c>
      <c r="AQ43" s="14">
        <f t="shared" si="23"/>
        <v>160</v>
      </c>
      <c r="AR43" s="14">
        <f t="shared" si="23"/>
        <v>0</v>
      </c>
      <c r="AS43" s="14">
        <f t="shared" si="23"/>
        <v>0</v>
      </c>
      <c r="AT43" s="14">
        <f t="shared" si="23"/>
        <v>542.5</v>
      </c>
      <c r="AU43" s="46" t="str">
        <f t="shared" si="23"/>
        <v>Nil</v>
      </c>
    </row>
    <row r="44" spans="1:47" ht="15.75" customHeight="1">
      <c r="A44" s="59" t="s">
        <v>97</v>
      </c>
      <c r="B44" s="142" t="s">
        <v>65</v>
      </c>
      <c r="C44" s="54">
        <v>2357</v>
      </c>
      <c r="D44" s="54">
        <v>2333</v>
      </c>
      <c r="E44" s="54">
        <f>IF((C44&gt;D44),(C44-D44),(0))/1</f>
        <v>24</v>
      </c>
      <c r="F44" s="151">
        <f t="shared" si="24"/>
        <v>108</v>
      </c>
      <c r="G44" s="15">
        <f t="shared" si="25"/>
        <v>0</v>
      </c>
      <c r="H44" s="152">
        <f t="shared" si="26"/>
        <v>0</v>
      </c>
      <c r="I44" s="15">
        <f t="shared" si="27"/>
        <v>0</v>
      </c>
      <c r="J44" s="151">
        <f t="shared" si="28"/>
        <v>0</v>
      </c>
      <c r="K44" s="151">
        <f>(F44+H44+J44)*1</f>
        <v>108</v>
      </c>
      <c r="L44" s="151">
        <f t="shared" si="29"/>
        <v>108</v>
      </c>
      <c r="M44" s="153">
        <f t="shared" si="10"/>
        <v>160</v>
      </c>
      <c r="N44" s="151">
        <f t="shared" si="30"/>
        <v>0</v>
      </c>
      <c r="O44" s="151">
        <v>0</v>
      </c>
      <c r="P44" s="151">
        <f t="shared" si="31"/>
        <v>268</v>
      </c>
      <c r="Q44" s="135" t="s">
        <v>22</v>
      </c>
      <c r="R44" s="147" t="s">
        <v>139</v>
      </c>
      <c r="S44" s="148" t="str">
        <f>R2</f>
        <v>092024</v>
      </c>
      <c r="T44" s="154"/>
      <c r="U44" s="139">
        <v>4.5</v>
      </c>
      <c r="V44" s="140">
        <v>5</v>
      </c>
      <c r="W44" s="139">
        <v>6.7</v>
      </c>
      <c r="X44" s="139">
        <v>80</v>
      </c>
      <c r="Y44" s="139">
        <f t="shared" si="13"/>
        <v>160</v>
      </c>
      <c r="Z44" s="139"/>
      <c r="AA44" s="139"/>
      <c r="AB44" s="141"/>
      <c r="AC44" s="87"/>
      <c r="AE44" s="44" t="str">
        <f t="shared" si="14"/>
        <v>Samarjyoti Hazarika</v>
      </c>
      <c r="AF44" s="13" t="str">
        <f t="shared" si="15"/>
        <v>BH-II/18</v>
      </c>
      <c r="AG44" s="13">
        <f t="shared" si="16"/>
        <v>2357</v>
      </c>
      <c r="AH44" s="13">
        <f t="shared" si="17"/>
        <v>2333</v>
      </c>
      <c r="AI44" s="13">
        <f t="shared" si="18"/>
        <v>24</v>
      </c>
      <c r="AJ44" s="14">
        <f t="shared" si="19"/>
        <v>108</v>
      </c>
      <c r="AK44" s="13">
        <f t="shared" si="20"/>
        <v>0</v>
      </c>
      <c r="AL44" s="14">
        <f t="shared" si="21"/>
        <v>0</v>
      </c>
      <c r="AM44" s="13">
        <f t="shared" si="22"/>
        <v>0</v>
      </c>
      <c r="AN44" s="14">
        <f t="shared" si="23"/>
        <v>0</v>
      </c>
      <c r="AO44" s="13">
        <f t="shared" si="23"/>
        <v>108</v>
      </c>
      <c r="AP44" s="14">
        <f t="shared" si="23"/>
        <v>108</v>
      </c>
      <c r="AQ44" s="14">
        <f t="shared" si="23"/>
        <v>160</v>
      </c>
      <c r="AR44" s="14">
        <f t="shared" si="23"/>
        <v>0</v>
      </c>
      <c r="AS44" s="14">
        <f t="shared" si="23"/>
        <v>0</v>
      </c>
      <c r="AT44" s="14">
        <f t="shared" si="23"/>
        <v>268</v>
      </c>
      <c r="AU44" s="46" t="str">
        <f t="shared" si="23"/>
        <v>Nil</v>
      </c>
    </row>
    <row r="45" spans="1:47" ht="15" customHeight="1">
      <c r="A45" s="59" t="s">
        <v>212</v>
      </c>
      <c r="B45" s="142" t="s">
        <v>66</v>
      </c>
      <c r="C45" s="54">
        <v>13455</v>
      </c>
      <c r="D45" s="54">
        <v>13426</v>
      </c>
      <c r="E45" s="54">
        <f t="shared" si="5"/>
        <v>29</v>
      </c>
      <c r="F45" s="151">
        <f t="shared" si="24"/>
        <v>130.5</v>
      </c>
      <c r="G45" s="15">
        <f t="shared" si="25"/>
        <v>0</v>
      </c>
      <c r="H45" s="152">
        <f t="shared" si="26"/>
        <v>0</v>
      </c>
      <c r="I45" s="15">
        <f t="shared" si="27"/>
        <v>0</v>
      </c>
      <c r="J45" s="151">
        <f t="shared" si="28"/>
        <v>0</v>
      </c>
      <c r="K45" s="151">
        <f t="shared" si="8"/>
        <v>130.5</v>
      </c>
      <c r="L45" s="151">
        <f t="shared" si="29"/>
        <v>130.5</v>
      </c>
      <c r="M45" s="153">
        <f t="shared" si="10"/>
        <v>160</v>
      </c>
      <c r="N45" s="151">
        <f t="shared" si="30"/>
        <v>0</v>
      </c>
      <c r="O45" s="151">
        <v>0</v>
      </c>
      <c r="P45" s="151">
        <f t="shared" si="31"/>
        <v>290.5</v>
      </c>
      <c r="Q45" s="135" t="s">
        <v>22</v>
      </c>
      <c r="R45" s="147" t="s">
        <v>140</v>
      </c>
      <c r="S45" s="148" t="str">
        <f>R2</f>
        <v>092024</v>
      </c>
      <c r="T45" s="154"/>
      <c r="U45" s="139">
        <v>4.5</v>
      </c>
      <c r="V45" s="140">
        <v>5</v>
      </c>
      <c r="W45" s="139">
        <v>6.7</v>
      </c>
      <c r="X45" s="139">
        <v>80</v>
      </c>
      <c r="Y45" s="139">
        <f t="shared" si="13"/>
        <v>160</v>
      </c>
      <c r="Z45" s="139"/>
      <c r="AA45" s="139"/>
      <c r="AB45" s="141"/>
      <c r="AC45" s="87"/>
      <c r="AE45" s="44" t="str">
        <f t="shared" si="14"/>
        <v>Dr. Dinesh Bhatia</v>
      </c>
      <c r="AF45" s="13" t="str">
        <f t="shared" si="15"/>
        <v>BH-II/19</v>
      </c>
      <c r="AG45" s="13">
        <f t="shared" si="16"/>
        <v>13455</v>
      </c>
      <c r="AH45" s="13">
        <f t="shared" si="17"/>
        <v>13426</v>
      </c>
      <c r="AI45" s="13">
        <f t="shared" si="18"/>
        <v>29</v>
      </c>
      <c r="AJ45" s="14">
        <f t="shared" si="19"/>
        <v>130.5</v>
      </c>
      <c r="AK45" s="13">
        <f t="shared" si="20"/>
        <v>0</v>
      </c>
      <c r="AL45" s="14">
        <f t="shared" si="21"/>
        <v>0</v>
      </c>
      <c r="AM45" s="13">
        <f t="shared" si="22"/>
        <v>0</v>
      </c>
      <c r="AN45" s="14">
        <f t="shared" si="23"/>
        <v>0</v>
      </c>
      <c r="AO45" s="13">
        <f t="shared" si="23"/>
        <v>130.5</v>
      </c>
      <c r="AP45" s="14">
        <f t="shared" si="23"/>
        <v>130.5</v>
      </c>
      <c r="AQ45" s="14">
        <f t="shared" si="23"/>
        <v>160</v>
      </c>
      <c r="AR45" s="14">
        <f t="shared" si="23"/>
        <v>0</v>
      </c>
      <c r="AS45" s="14">
        <f t="shared" si="23"/>
        <v>0</v>
      </c>
      <c r="AT45" s="14">
        <f t="shared" si="23"/>
        <v>290.5</v>
      </c>
      <c r="AU45" s="46" t="str">
        <f t="shared" si="23"/>
        <v>Nil</v>
      </c>
    </row>
    <row r="46" spans="1:47" ht="24.75" customHeight="1">
      <c r="A46" s="60" t="s">
        <v>171</v>
      </c>
      <c r="B46" s="142" t="s">
        <v>67</v>
      </c>
      <c r="C46" s="54">
        <v>7402</v>
      </c>
      <c r="D46" s="54">
        <v>7281</v>
      </c>
      <c r="E46" s="54">
        <f t="shared" si="5"/>
        <v>121</v>
      </c>
      <c r="F46" s="151">
        <f t="shared" si="24"/>
        <v>450</v>
      </c>
      <c r="G46" s="15">
        <f t="shared" si="25"/>
        <v>21</v>
      </c>
      <c r="H46" s="152">
        <f t="shared" si="26"/>
        <v>105</v>
      </c>
      <c r="I46" s="15">
        <f t="shared" si="27"/>
        <v>0</v>
      </c>
      <c r="J46" s="151">
        <f t="shared" si="28"/>
        <v>0</v>
      </c>
      <c r="K46" s="151">
        <f t="shared" si="8"/>
        <v>555</v>
      </c>
      <c r="L46" s="151">
        <f t="shared" si="29"/>
        <v>555</v>
      </c>
      <c r="M46" s="153">
        <f t="shared" si="10"/>
        <v>160</v>
      </c>
      <c r="N46" s="151">
        <f t="shared" si="30"/>
        <v>0</v>
      </c>
      <c r="O46" s="151">
        <v>0</v>
      </c>
      <c r="P46" s="151">
        <f t="shared" si="31"/>
        <v>715</v>
      </c>
      <c r="Q46" s="135" t="s">
        <v>22</v>
      </c>
      <c r="R46" s="147" t="s">
        <v>141</v>
      </c>
      <c r="S46" s="148" t="str">
        <f>R2</f>
        <v>092024</v>
      </c>
      <c r="T46" s="154"/>
      <c r="U46" s="139">
        <v>4.5</v>
      </c>
      <c r="V46" s="140">
        <v>5</v>
      </c>
      <c r="W46" s="139">
        <v>6.7</v>
      </c>
      <c r="X46" s="139">
        <v>80</v>
      </c>
      <c r="Y46" s="139">
        <f t="shared" si="13"/>
        <v>160</v>
      </c>
      <c r="Z46" s="139"/>
      <c r="AA46" s="139"/>
      <c r="AB46" s="141"/>
      <c r="AC46" s="87"/>
      <c r="AE46" s="51" t="str">
        <f t="shared" si="14"/>
        <v>Smti. Sohini Deb, Amrita Dutta</v>
      </c>
      <c r="AF46" s="13" t="str">
        <f t="shared" si="15"/>
        <v>BH-II/20</v>
      </c>
      <c r="AG46" s="13">
        <f t="shared" si="16"/>
        <v>7402</v>
      </c>
      <c r="AH46" s="13">
        <f t="shared" si="17"/>
        <v>7281</v>
      </c>
      <c r="AI46" s="13">
        <f t="shared" si="18"/>
        <v>121</v>
      </c>
      <c r="AJ46" s="14">
        <f t="shared" si="19"/>
        <v>450</v>
      </c>
      <c r="AK46" s="13">
        <f t="shared" si="20"/>
        <v>21</v>
      </c>
      <c r="AL46" s="14">
        <f t="shared" si="21"/>
        <v>105</v>
      </c>
      <c r="AM46" s="13">
        <f t="shared" si="22"/>
        <v>0</v>
      </c>
      <c r="AN46" s="14">
        <f t="shared" si="23"/>
        <v>0</v>
      </c>
      <c r="AO46" s="13">
        <f t="shared" si="23"/>
        <v>555</v>
      </c>
      <c r="AP46" s="14">
        <f t="shared" si="23"/>
        <v>555</v>
      </c>
      <c r="AQ46" s="14">
        <f t="shared" si="23"/>
        <v>160</v>
      </c>
      <c r="AR46" s="14">
        <f t="shared" si="23"/>
        <v>0</v>
      </c>
      <c r="AS46" s="14">
        <f t="shared" si="23"/>
        <v>0</v>
      </c>
      <c r="AT46" s="14">
        <f t="shared" si="23"/>
        <v>715</v>
      </c>
      <c r="AU46" s="46" t="str">
        <f t="shared" si="23"/>
        <v>Nil</v>
      </c>
    </row>
    <row r="47" spans="1:47" ht="24" customHeight="1">
      <c r="A47" s="61" t="s">
        <v>170</v>
      </c>
      <c r="B47" s="142" t="s">
        <v>68</v>
      </c>
      <c r="C47" s="54">
        <v>10492</v>
      </c>
      <c r="D47" s="54">
        <v>10492</v>
      </c>
      <c r="E47" s="54">
        <f t="shared" si="5"/>
        <v>0</v>
      </c>
      <c r="F47" s="151">
        <f t="shared" si="24"/>
        <v>0</v>
      </c>
      <c r="G47" s="15">
        <f t="shared" si="25"/>
        <v>0</v>
      </c>
      <c r="H47" s="152">
        <f t="shared" si="26"/>
        <v>0</v>
      </c>
      <c r="I47" s="15">
        <f t="shared" si="27"/>
        <v>0</v>
      </c>
      <c r="J47" s="151">
        <f t="shared" si="28"/>
        <v>0</v>
      </c>
      <c r="K47" s="151">
        <f t="shared" si="8"/>
        <v>0</v>
      </c>
      <c r="L47" s="151">
        <f t="shared" si="29"/>
        <v>0</v>
      </c>
      <c r="M47" s="153">
        <f t="shared" si="10"/>
        <v>160</v>
      </c>
      <c r="N47" s="151">
        <f t="shared" si="30"/>
        <v>160</v>
      </c>
      <c r="O47" s="151">
        <v>0</v>
      </c>
      <c r="P47" s="151">
        <f t="shared" si="31"/>
        <v>160</v>
      </c>
      <c r="Q47" s="135" t="s">
        <v>173</v>
      </c>
      <c r="R47" s="147" t="s">
        <v>142</v>
      </c>
      <c r="S47" s="148" t="str">
        <f>R2</f>
        <v>092024</v>
      </c>
      <c r="T47" s="154"/>
      <c r="U47" s="139">
        <v>4.5</v>
      </c>
      <c r="V47" s="140">
        <v>5</v>
      </c>
      <c r="W47" s="139">
        <v>6.7</v>
      </c>
      <c r="X47" s="139">
        <v>80</v>
      </c>
      <c r="Y47" s="139">
        <f t="shared" si="13"/>
        <v>160</v>
      </c>
      <c r="Z47" s="139"/>
      <c r="AA47" s="139"/>
      <c r="AB47" s="141"/>
      <c r="AC47" s="87"/>
      <c r="AE47" s="51" t="str">
        <f t="shared" si="14"/>
        <v>Kanu Charan Das, Ritesh &amp; Kailash</v>
      </c>
      <c r="AF47" s="13" t="str">
        <f t="shared" si="15"/>
        <v>BH-II/21</v>
      </c>
      <c r="AG47" s="13">
        <f t="shared" si="16"/>
        <v>10492</v>
      </c>
      <c r="AH47" s="13">
        <f t="shared" si="17"/>
        <v>10492</v>
      </c>
      <c r="AI47" s="13">
        <f t="shared" si="18"/>
        <v>0</v>
      </c>
      <c r="AJ47" s="14">
        <f t="shared" si="19"/>
        <v>0</v>
      </c>
      <c r="AK47" s="13">
        <f t="shared" si="20"/>
        <v>0</v>
      </c>
      <c r="AL47" s="14">
        <f t="shared" si="21"/>
        <v>0</v>
      </c>
      <c r="AM47" s="13">
        <f t="shared" si="22"/>
        <v>0</v>
      </c>
      <c r="AN47" s="14">
        <f t="shared" si="23"/>
        <v>0</v>
      </c>
      <c r="AO47" s="13">
        <f t="shared" si="23"/>
        <v>0</v>
      </c>
      <c r="AP47" s="14">
        <f t="shared" si="23"/>
        <v>0</v>
      </c>
      <c r="AQ47" s="14">
        <f t="shared" si="23"/>
        <v>160</v>
      </c>
      <c r="AR47" s="14">
        <f t="shared" si="23"/>
        <v>160</v>
      </c>
      <c r="AS47" s="14">
        <f t="shared" si="23"/>
        <v>0</v>
      </c>
      <c r="AT47" s="14">
        <f t="shared" si="23"/>
        <v>160</v>
      </c>
      <c r="AU47" s="46" t="str">
        <f t="shared" si="23"/>
        <v>Qtr. Locked</v>
      </c>
    </row>
    <row r="48" spans="1:47" ht="15.75" customHeight="1">
      <c r="A48" s="59" t="s">
        <v>163</v>
      </c>
      <c r="B48" s="142" t="s">
        <v>69</v>
      </c>
      <c r="C48" s="54">
        <v>11650</v>
      </c>
      <c r="D48" s="54">
        <v>11558</v>
      </c>
      <c r="E48" s="54">
        <f t="shared" si="5"/>
        <v>92</v>
      </c>
      <c r="F48" s="151">
        <f t="shared" si="24"/>
        <v>414</v>
      </c>
      <c r="G48" s="15">
        <f t="shared" si="25"/>
        <v>0</v>
      </c>
      <c r="H48" s="152">
        <f t="shared" si="26"/>
        <v>0</v>
      </c>
      <c r="I48" s="15">
        <f t="shared" si="27"/>
        <v>0</v>
      </c>
      <c r="J48" s="151">
        <f t="shared" si="28"/>
        <v>0</v>
      </c>
      <c r="K48" s="151">
        <f t="shared" si="8"/>
        <v>414</v>
      </c>
      <c r="L48" s="151">
        <f t="shared" si="29"/>
        <v>414</v>
      </c>
      <c r="M48" s="153">
        <f t="shared" si="10"/>
        <v>160</v>
      </c>
      <c r="N48" s="151">
        <f t="shared" si="30"/>
        <v>0</v>
      </c>
      <c r="O48" s="151">
        <v>0</v>
      </c>
      <c r="P48" s="151">
        <f t="shared" si="31"/>
        <v>574</v>
      </c>
      <c r="Q48" s="135" t="s">
        <v>22</v>
      </c>
      <c r="R48" s="147" t="s">
        <v>143</v>
      </c>
      <c r="S48" s="148" t="str">
        <f>R2</f>
        <v>092024</v>
      </c>
      <c r="T48" s="154"/>
      <c r="U48" s="139">
        <v>4.5</v>
      </c>
      <c r="V48" s="140">
        <v>5</v>
      </c>
      <c r="W48" s="139">
        <v>6.7</v>
      </c>
      <c r="X48" s="139">
        <v>80</v>
      </c>
      <c r="Y48" s="139">
        <f t="shared" si="13"/>
        <v>160</v>
      </c>
      <c r="Z48" s="139"/>
      <c r="AA48" s="139"/>
      <c r="AB48" s="141"/>
      <c r="AC48" s="87"/>
      <c r="AE48" s="44" t="str">
        <f t="shared" si="14"/>
        <v>Ms. Jyoti Pathak</v>
      </c>
      <c r="AF48" s="13" t="str">
        <f t="shared" si="15"/>
        <v>BH-II/22</v>
      </c>
      <c r="AG48" s="13">
        <f t="shared" si="16"/>
        <v>11650</v>
      </c>
      <c r="AH48" s="13">
        <f t="shared" si="17"/>
        <v>11558</v>
      </c>
      <c r="AI48" s="13">
        <f t="shared" si="18"/>
        <v>92</v>
      </c>
      <c r="AJ48" s="14">
        <f t="shared" si="19"/>
        <v>414</v>
      </c>
      <c r="AK48" s="13">
        <f t="shared" si="20"/>
        <v>0</v>
      </c>
      <c r="AL48" s="14">
        <f t="shared" si="21"/>
        <v>0</v>
      </c>
      <c r="AM48" s="13">
        <f t="shared" si="22"/>
        <v>0</v>
      </c>
      <c r="AN48" s="14">
        <f t="shared" si="23"/>
        <v>0</v>
      </c>
      <c r="AO48" s="13">
        <f t="shared" si="23"/>
        <v>414</v>
      </c>
      <c r="AP48" s="14">
        <f t="shared" si="23"/>
        <v>414</v>
      </c>
      <c r="AQ48" s="14">
        <f t="shared" si="23"/>
        <v>160</v>
      </c>
      <c r="AR48" s="14">
        <f t="shared" si="23"/>
        <v>0</v>
      </c>
      <c r="AS48" s="14">
        <f t="shared" si="23"/>
        <v>0</v>
      </c>
      <c r="AT48" s="14">
        <f t="shared" si="23"/>
        <v>574</v>
      </c>
      <c r="AU48" s="46" t="str">
        <f t="shared" si="23"/>
        <v>Nil</v>
      </c>
    </row>
    <row r="49" spans="1:50" ht="15.75" customHeight="1">
      <c r="A49" s="59" t="s">
        <v>89</v>
      </c>
      <c r="B49" s="142" t="s">
        <v>70</v>
      </c>
      <c r="C49" s="54">
        <v>12274</v>
      </c>
      <c r="D49" s="54">
        <v>12127</v>
      </c>
      <c r="E49" s="54">
        <f t="shared" si="5"/>
        <v>147</v>
      </c>
      <c r="F49" s="151">
        <f t="shared" si="24"/>
        <v>450</v>
      </c>
      <c r="G49" s="15">
        <f t="shared" si="25"/>
        <v>47</v>
      </c>
      <c r="H49" s="152">
        <f t="shared" si="26"/>
        <v>235</v>
      </c>
      <c r="I49" s="15">
        <f t="shared" si="27"/>
        <v>0</v>
      </c>
      <c r="J49" s="151">
        <f t="shared" si="28"/>
        <v>0</v>
      </c>
      <c r="K49" s="151">
        <f t="shared" si="8"/>
        <v>685</v>
      </c>
      <c r="L49" s="151">
        <f t="shared" si="29"/>
        <v>685</v>
      </c>
      <c r="M49" s="153">
        <f t="shared" si="10"/>
        <v>160</v>
      </c>
      <c r="N49" s="151">
        <f t="shared" si="30"/>
        <v>0</v>
      </c>
      <c r="O49" s="151">
        <v>0</v>
      </c>
      <c r="P49" s="151">
        <f t="shared" si="31"/>
        <v>845</v>
      </c>
      <c r="Q49" s="135" t="s">
        <v>22</v>
      </c>
      <c r="R49" s="147" t="s">
        <v>144</v>
      </c>
      <c r="S49" s="148" t="str">
        <f>R2</f>
        <v>092024</v>
      </c>
      <c r="T49" s="154"/>
      <c r="U49" s="139">
        <v>4.5</v>
      </c>
      <c r="V49" s="140">
        <v>5</v>
      </c>
      <c r="W49" s="139">
        <v>6.7</v>
      </c>
      <c r="X49" s="139">
        <v>80</v>
      </c>
      <c r="Y49" s="139">
        <f t="shared" si="13"/>
        <v>160</v>
      </c>
      <c r="Z49" s="139"/>
      <c r="AA49" s="139"/>
      <c r="AB49" s="141"/>
      <c r="AC49" s="87"/>
      <c r="AE49" s="44" t="str">
        <f t="shared" si="14"/>
        <v>Joydeep Das</v>
      </c>
      <c r="AF49" s="13" t="str">
        <f t="shared" si="15"/>
        <v>BH-II/23</v>
      </c>
      <c r="AG49" s="13">
        <f t="shared" si="16"/>
        <v>12274</v>
      </c>
      <c r="AH49" s="13">
        <f t="shared" si="17"/>
        <v>12127</v>
      </c>
      <c r="AI49" s="13">
        <f t="shared" si="18"/>
        <v>147</v>
      </c>
      <c r="AJ49" s="14">
        <f t="shared" si="19"/>
        <v>450</v>
      </c>
      <c r="AK49" s="13">
        <f t="shared" si="20"/>
        <v>47</v>
      </c>
      <c r="AL49" s="14">
        <f t="shared" si="21"/>
        <v>235</v>
      </c>
      <c r="AM49" s="13">
        <f t="shared" si="22"/>
        <v>0</v>
      </c>
      <c r="AN49" s="14">
        <f t="shared" si="23"/>
        <v>0</v>
      </c>
      <c r="AO49" s="13">
        <f t="shared" si="23"/>
        <v>685</v>
      </c>
      <c r="AP49" s="14">
        <f t="shared" si="23"/>
        <v>685</v>
      </c>
      <c r="AQ49" s="14">
        <f t="shared" si="23"/>
        <v>160</v>
      </c>
      <c r="AR49" s="14">
        <f t="shared" si="23"/>
        <v>0</v>
      </c>
      <c r="AS49" s="14">
        <f t="shared" si="23"/>
        <v>0</v>
      </c>
      <c r="AT49" s="14">
        <f t="shared" si="23"/>
        <v>845</v>
      </c>
      <c r="AU49" s="46" t="str">
        <f t="shared" si="23"/>
        <v>Nil</v>
      </c>
    </row>
    <row r="50" spans="1:50" ht="16.5" customHeight="1">
      <c r="A50" s="59" t="s">
        <v>98</v>
      </c>
      <c r="B50" s="142" t="s">
        <v>71</v>
      </c>
      <c r="C50" s="54">
        <v>13290</v>
      </c>
      <c r="D50" s="54">
        <v>13225</v>
      </c>
      <c r="E50" s="54">
        <f>IF((C50&gt;D50),(C50-D50),(0))/1</f>
        <v>65</v>
      </c>
      <c r="F50" s="151">
        <f t="shared" si="24"/>
        <v>292.5</v>
      </c>
      <c r="G50" s="15">
        <f t="shared" si="25"/>
        <v>0</v>
      </c>
      <c r="H50" s="152">
        <f t="shared" si="26"/>
        <v>0</v>
      </c>
      <c r="I50" s="15">
        <f t="shared" si="27"/>
        <v>0</v>
      </c>
      <c r="J50" s="151">
        <f t="shared" si="28"/>
        <v>0</v>
      </c>
      <c r="K50" s="151">
        <f>(F50+H50+J50)*1</f>
        <v>292.5</v>
      </c>
      <c r="L50" s="151">
        <f t="shared" si="29"/>
        <v>292.5</v>
      </c>
      <c r="M50" s="153">
        <f t="shared" si="10"/>
        <v>160</v>
      </c>
      <c r="N50" s="151">
        <f t="shared" si="30"/>
        <v>0</v>
      </c>
      <c r="O50" s="151">
        <v>0</v>
      </c>
      <c r="P50" s="151">
        <f t="shared" si="31"/>
        <v>452.5</v>
      </c>
      <c r="Q50" s="135" t="s">
        <v>22</v>
      </c>
      <c r="R50" s="147" t="s">
        <v>145</v>
      </c>
      <c r="S50" s="148" t="str">
        <f>R2</f>
        <v>092024</v>
      </c>
      <c r="T50" s="154"/>
      <c r="U50" s="139">
        <v>4.5</v>
      </c>
      <c r="V50" s="140">
        <v>5</v>
      </c>
      <c r="W50" s="139">
        <v>6.7</v>
      </c>
      <c r="X50" s="139">
        <v>80</v>
      </c>
      <c r="Y50" s="139">
        <f t="shared" si="13"/>
        <v>160</v>
      </c>
      <c r="Z50" s="139"/>
      <c r="AA50" s="139"/>
      <c r="AB50" s="141"/>
      <c r="AC50" s="87"/>
      <c r="AE50" s="44" t="str">
        <f t="shared" si="14"/>
        <v>Nripanka Bora</v>
      </c>
      <c r="AF50" s="13" t="str">
        <f t="shared" si="15"/>
        <v>BH-II/24</v>
      </c>
      <c r="AG50" s="13">
        <f t="shared" si="16"/>
        <v>13290</v>
      </c>
      <c r="AH50" s="13">
        <f t="shared" si="17"/>
        <v>13225</v>
      </c>
      <c r="AI50" s="13">
        <f t="shared" si="18"/>
        <v>65</v>
      </c>
      <c r="AJ50" s="14">
        <f t="shared" si="19"/>
        <v>292.5</v>
      </c>
      <c r="AK50" s="13">
        <f t="shared" si="20"/>
        <v>0</v>
      </c>
      <c r="AL50" s="14">
        <f t="shared" si="21"/>
        <v>0</v>
      </c>
      <c r="AM50" s="13">
        <f t="shared" si="22"/>
        <v>0</v>
      </c>
      <c r="AN50" s="14">
        <f t="shared" si="23"/>
        <v>0</v>
      </c>
      <c r="AO50" s="13">
        <f t="shared" si="23"/>
        <v>292.5</v>
      </c>
      <c r="AP50" s="14">
        <f t="shared" si="23"/>
        <v>292.5</v>
      </c>
      <c r="AQ50" s="14">
        <f t="shared" si="23"/>
        <v>160</v>
      </c>
      <c r="AR50" s="14">
        <f t="shared" si="23"/>
        <v>0</v>
      </c>
      <c r="AS50" s="14">
        <f t="shared" si="23"/>
        <v>0</v>
      </c>
      <c r="AT50" s="14">
        <f t="shared" si="23"/>
        <v>452.5</v>
      </c>
      <c r="AU50" s="46" t="str">
        <f t="shared" si="23"/>
        <v>Nil</v>
      </c>
    </row>
    <row r="51" spans="1:50" ht="15" customHeight="1">
      <c r="A51" s="59" t="s">
        <v>174</v>
      </c>
      <c r="B51" s="142" t="s">
        <v>72</v>
      </c>
      <c r="C51" s="54">
        <v>5393</v>
      </c>
      <c r="D51" s="54">
        <v>5276</v>
      </c>
      <c r="E51" s="54">
        <f>IF((C51&gt;D51),(C51-D51),(0))/1</f>
        <v>117</v>
      </c>
      <c r="F51" s="151">
        <f t="shared" si="24"/>
        <v>450</v>
      </c>
      <c r="G51" s="15">
        <f t="shared" si="25"/>
        <v>17</v>
      </c>
      <c r="H51" s="152">
        <f t="shared" si="26"/>
        <v>85</v>
      </c>
      <c r="I51" s="15">
        <f t="shared" si="27"/>
        <v>0</v>
      </c>
      <c r="J51" s="151">
        <f t="shared" si="28"/>
        <v>0</v>
      </c>
      <c r="K51" s="151">
        <f>(F51+H51+J51)*1</f>
        <v>535</v>
      </c>
      <c r="L51" s="151">
        <f t="shared" si="29"/>
        <v>535</v>
      </c>
      <c r="M51" s="153">
        <f t="shared" si="10"/>
        <v>160</v>
      </c>
      <c r="N51" s="151">
        <f t="shared" si="30"/>
        <v>0</v>
      </c>
      <c r="O51" s="151">
        <v>0</v>
      </c>
      <c r="P51" s="151">
        <f t="shared" si="31"/>
        <v>695</v>
      </c>
      <c r="Q51" s="135" t="s">
        <v>22</v>
      </c>
      <c r="R51" s="147" t="s">
        <v>146</v>
      </c>
      <c r="S51" s="148" t="str">
        <f>R2</f>
        <v>092024</v>
      </c>
      <c r="T51" s="154"/>
      <c r="U51" s="139">
        <v>4.5</v>
      </c>
      <c r="V51" s="140">
        <v>5</v>
      </c>
      <c r="W51" s="139">
        <v>6.7</v>
      </c>
      <c r="X51" s="139">
        <v>80</v>
      </c>
      <c r="Y51" s="139">
        <f t="shared" si="13"/>
        <v>160</v>
      </c>
      <c r="Z51" s="139"/>
      <c r="AA51" s="139"/>
      <c r="AB51" s="141"/>
      <c r="AC51" s="87"/>
      <c r="AE51" s="44" t="str">
        <f t="shared" si="14"/>
        <v>A. Karuna Karan</v>
      </c>
      <c r="AF51" s="13" t="str">
        <f t="shared" si="15"/>
        <v>BH-II/25</v>
      </c>
      <c r="AG51" s="13">
        <f t="shared" si="16"/>
        <v>5393</v>
      </c>
      <c r="AH51" s="13">
        <f t="shared" si="17"/>
        <v>5276</v>
      </c>
      <c r="AI51" s="13">
        <f t="shared" si="18"/>
        <v>117</v>
      </c>
      <c r="AJ51" s="14">
        <f t="shared" si="19"/>
        <v>450</v>
      </c>
      <c r="AK51" s="13">
        <f t="shared" si="20"/>
        <v>17</v>
      </c>
      <c r="AL51" s="14">
        <f t="shared" si="21"/>
        <v>85</v>
      </c>
      <c r="AM51" s="13">
        <f t="shared" si="22"/>
        <v>0</v>
      </c>
      <c r="AN51" s="14">
        <f t="shared" si="23"/>
        <v>0</v>
      </c>
      <c r="AO51" s="13">
        <f t="shared" si="23"/>
        <v>535</v>
      </c>
      <c r="AP51" s="14">
        <f t="shared" si="23"/>
        <v>535</v>
      </c>
      <c r="AQ51" s="14">
        <f t="shared" si="23"/>
        <v>160</v>
      </c>
      <c r="AR51" s="14">
        <f t="shared" si="23"/>
        <v>0</v>
      </c>
      <c r="AS51" s="14">
        <f t="shared" si="23"/>
        <v>0</v>
      </c>
      <c r="AT51" s="14">
        <f t="shared" si="23"/>
        <v>695</v>
      </c>
      <c r="AU51" s="46" t="str">
        <f t="shared" si="23"/>
        <v>Nil</v>
      </c>
    </row>
    <row r="52" spans="1:50" ht="15" customHeight="1">
      <c r="A52" s="59" t="s">
        <v>99</v>
      </c>
      <c r="B52" s="142" t="s">
        <v>73</v>
      </c>
      <c r="C52" s="54">
        <v>25426</v>
      </c>
      <c r="D52" s="54">
        <v>25357</v>
      </c>
      <c r="E52" s="54">
        <f t="shared" si="5"/>
        <v>69</v>
      </c>
      <c r="F52" s="151">
        <f t="shared" ref="F52:F54" si="33">IF((E52&gt;100),(100*U52), (E52*U52))</f>
        <v>310.5</v>
      </c>
      <c r="G52" s="15">
        <f t="shared" ref="G52:G54" si="34">IF((E52&gt;100),(E52-100),(0))</f>
        <v>0</v>
      </c>
      <c r="H52" s="152">
        <f t="shared" ref="H52:H54" si="35">IF((G52&gt;100),(100*V52),(G52*V52))</f>
        <v>0</v>
      </c>
      <c r="I52" s="15">
        <f t="shared" ref="I52:I54" si="36">IF((G52&gt;100),(G52-100),(0))</f>
        <v>0</v>
      </c>
      <c r="J52" s="151">
        <f t="shared" ref="J52:J54" si="37">IF((I52&gt;0),(I52*W52),(0))</f>
        <v>0</v>
      </c>
      <c r="K52" s="151">
        <f t="shared" si="8"/>
        <v>310.5</v>
      </c>
      <c r="L52" s="151">
        <f t="shared" ref="L52:L54" si="38">K52</f>
        <v>310.5</v>
      </c>
      <c r="M52" s="153">
        <f t="shared" si="10"/>
        <v>160</v>
      </c>
      <c r="N52" s="151">
        <f t="shared" ref="N52:N54" si="39">IF((E52&gt;0),0,(Y52))</f>
        <v>0</v>
      </c>
      <c r="O52" s="151">
        <v>0</v>
      </c>
      <c r="P52" s="151">
        <f t="shared" si="31"/>
        <v>470.5</v>
      </c>
      <c r="Q52" s="135" t="s">
        <v>22</v>
      </c>
      <c r="R52" s="147" t="s">
        <v>147</v>
      </c>
      <c r="S52" s="148" t="str">
        <f>R2</f>
        <v>092024</v>
      </c>
      <c r="T52" s="154"/>
      <c r="U52" s="139">
        <v>4.5</v>
      </c>
      <c r="V52" s="140">
        <v>5</v>
      </c>
      <c r="W52" s="139">
        <v>6.7</v>
      </c>
      <c r="X52" s="139">
        <v>80</v>
      </c>
      <c r="Y52" s="139">
        <f t="shared" si="13"/>
        <v>160</v>
      </c>
      <c r="Z52" s="139"/>
      <c r="AA52" s="139"/>
      <c r="AB52" s="141"/>
      <c r="AC52" s="87"/>
      <c r="AE52" s="44" t="str">
        <f t="shared" si="14"/>
        <v>Shri. Asif Ahmed</v>
      </c>
      <c r="AF52" s="13" t="str">
        <f t="shared" si="15"/>
        <v>BH-II/26</v>
      </c>
      <c r="AG52" s="13">
        <f t="shared" si="16"/>
        <v>25426</v>
      </c>
      <c r="AH52" s="13">
        <f t="shared" si="17"/>
        <v>25357</v>
      </c>
      <c r="AI52" s="13">
        <f t="shared" si="18"/>
        <v>69</v>
      </c>
      <c r="AJ52" s="14">
        <f t="shared" si="19"/>
        <v>310.5</v>
      </c>
      <c r="AK52" s="13">
        <f t="shared" si="20"/>
        <v>0</v>
      </c>
      <c r="AL52" s="14">
        <f t="shared" si="21"/>
        <v>0</v>
      </c>
      <c r="AM52" s="13">
        <f t="shared" si="22"/>
        <v>0</v>
      </c>
      <c r="AN52" s="14">
        <f t="shared" si="23"/>
        <v>0</v>
      </c>
      <c r="AO52" s="13">
        <f t="shared" si="23"/>
        <v>310.5</v>
      </c>
      <c r="AP52" s="14">
        <f t="shared" si="23"/>
        <v>310.5</v>
      </c>
      <c r="AQ52" s="14">
        <f t="shared" si="23"/>
        <v>160</v>
      </c>
      <c r="AR52" s="14">
        <f t="shared" si="23"/>
        <v>0</v>
      </c>
      <c r="AS52" s="14">
        <f t="shared" si="23"/>
        <v>0</v>
      </c>
      <c r="AT52" s="14">
        <f t="shared" si="23"/>
        <v>470.5</v>
      </c>
      <c r="AU52" s="46" t="str">
        <f t="shared" si="23"/>
        <v>Nil</v>
      </c>
    </row>
    <row r="53" spans="1:50" ht="15.75" customHeight="1">
      <c r="A53" s="59" t="s">
        <v>172</v>
      </c>
      <c r="B53" s="142" t="s">
        <v>77</v>
      </c>
      <c r="C53" s="54">
        <v>16405</v>
      </c>
      <c r="D53" s="54">
        <v>16348</v>
      </c>
      <c r="E53" s="54">
        <f t="shared" si="5"/>
        <v>57</v>
      </c>
      <c r="F53" s="151">
        <f t="shared" si="33"/>
        <v>256.5</v>
      </c>
      <c r="G53" s="15">
        <f t="shared" si="34"/>
        <v>0</v>
      </c>
      <c r="H53" s="152">
        <f t="shared" si="35"/>
        <v>0</v>
      </c>
      <c r="I53" s="15">
        <f t="shared" si="36"/>
        <v>0</v>
      </c>
      <c r="J53" s="151">
        <f t="shared" si="37"/>
        <v>0</v>
      </c>
      <c r="K53" s="151">
        <f t="shared" si="8"/>
        <v>256.5</v>
      </c>
      <c r="L53" s="151">
        <f t="shared" si="38"/>
        <v>256.5</v>
      </c>
      <c r="M53" s="153">
        <f t="shared" si="10"/>
        <v>160</v>
      </c>
      <c r="N53" s="151">
        <f t="shared" si="39"/>
        <v>0</v>
      </c>
      <c r="O53" s="151">
        <v>0</v>
      </c>
      <c r="P53" s="151">
        <f t="shared" si="31"/>
        <v>416.5</v>
      </c>
      <c r="Q53" s="135" t="s">
        <v>22</v>
      </c>
      <c r="R53" s="147" t="s">
        <v>148</v>
      </c>
      <c r="S53" s="148" t="str">
        <f>R2</f>
        <v>092024</v>
      </c>
      <c r="T53" s="154"/>
      <c r="U53" s="139">
        <v>4.5</v>
      </c>
      <c r="V53" s="140">
        <v>5</v>
      </c>
      <c r="W53" s="139">
        <v>6.7</v>
      </c>
      <c r="X53" s="139">
        <v>80</v>
      </c>
      <c r="Y53" s="139">
        <f t="shared" si="13"/>
        <v>160</v>
      </c>
      <c r="Z53" s="139"/>
      <c r="AA53" s="139"/>
      <c r="AB53" s="141"/>
      <c r="AC53" s="87"/>
      <c r="AE53" s="44" t="str">
        <f t="shared" si="14"/>
        <v>Shri. A. Asou Chiste</v>
      </c>
      <c r="AF53" s="13" t="str">
        <f t="shared" si="15"/>
        <v>BH-II/49</v>
      </c>
      <c r="AG53" s="13">
        <f t="shared" si="16"/>
        <v>16405</v>
      </c>
      <c r="AH53" s="13">
        <f t="shared" si="17"/>
        <v>16348</v>
      </c>
      <c r="AI53" s="13">
        <f t="shared" si="18"/>
        <v>57</v>
      </c>
      <c r="AJ53" s="14">
        <f t="shared" si="19"/>
        <v>256.5</v>
      </c>
      <c r="AK53" s="13">
        <f t="shared" si="20"/>
        <v>0</v>
      </c>
      <c r="AL53" s="14">
        <f t="shared" si="21"/>
        <v>0</v>
      </c>
      <c r="AM53" s="13">
        <f t="shared" si="22"/>
        <v>0</v>
      </c>
      <c r="AN53" s="14">
        <f t="shared" si="23"/>
        <v>0</v>
      </c>
      <c r="AO53" s="13">
        <f t="shared" si="23"/>
        <v>256.5</v>
      </c>
      <c r="AP53" s="14">
        <f t="shared" si="23"/>
        <v>256.5</v>
      </c>
      <c r="AQ53" s="14">
        <f t="shared" si="23"/>
        <v>160</v>
      </c>
      <c r="AR53" s="14">
        <f t="shared" si="23"/>
        <v>0</v>
      </c>
      <c r="AS53" s="14">
        <f t="shared" si="23"/>
        <v>0</v>
      </c>
      <c r="AT53" s="14">
        <f t="shared" si="23"/>
        <v>416.5</v>
      </c>
      <c r="AU53" s="46" t="str">
        <f t="shared" si="23"/>
        <v>Nil</v>
      </c>
    </row>
    <row r="54" spans="1:50" ht="23.25" customHeight="1">
      <c r="A54" s="60" t="s">
        <v>205</v>
      </c>
      <c r="B54" s="142" t="s">
        <v>78</v>
      </c>
      <c r="C54" s="54">
        <v>14665</v>
      </c>
      <c r="D54" s="54">
        <v>14608</v>
      </c>
      <c r="E54" s="54">
        <f>IF((C54&gt;D54),(C54-D54),(0))/1</f>
        <v>57</v>
      </c>
      <c r="F54" s="151">
        <f t="shared" si="33"/>
        <v>256.5</v>
      </c>
      <c r="G54" s="15">
        <f t="shared" si="34"/>
        <v>0</v>
      </c>
      <c r="H54" s="152">
        <f t="shared" si="35"/>
        <v>0</v>
      </c>
      <c r="I54" s="15">
        <f t="shared" si="36"/>
        <v>0</v>
      </c>
      <c r="J54" s="151">
        <f t="shared" si="37"/>
        <v>0</v>
      </c>
      <c r="K54" s="151">
        <f>(F54+H54+J54)*1</f>
        <v>256.5</v>
      </c>
      <c r="L54" s="151">
        <f t="shared" si="38"/>
        <v>256.5</v>
      </c>
      <c r="M54" s="153">
        <f t="shared" si="10"/>
        <v>160</v>
      </c>
      <c r="N54" s="151">
        <f t="shared" si="39"/>
        <v>0</v>
      </c>
      <c r="O54" s="151">
        <v>0</v>
      </c>
      <c r="P54" s="151">
        <f t="shared" si="31"/>
        <v>416.5</v>
      </c>
      <c r="Q54" s="135" t="s">
        <v>22</v>
      </c>
      <c r="R54" s="147" t="s">
        <v>149</v>
      </c>
      <c r="S54" s="148" t="str">
        <f>R2</f>
        <v>092024</v>
      </c>
      <c r="T54" s="155"/>
      <c r="U54" s="139">
        <v>4.5</v>
      </c>
      <c r="V54" s="140">
        <v>5</v>
      </c>
      <c r="W54" s="139">
        <v>6.7</v>
      </c>
      <c r="X54" s="139">
        <v>80</v>
      </c>
      <c r="Y54" s="139">
        <f t="shared" si="13"/>
        <v>160</v>
      </c>
      <c r="Z54" s="139"/>
      <c r="AA54" s="139"/>
      <c r="AB54" s="141"/>
      <c r="AC54" s="87"/>
      <c r="AE54" s="71" t="str">
        <f t="shared" si="14"/>
        <v xml:space="preserve">Dr. G. Riamu </v>
      </c>
      <c r="AF54" s="13" t="str">
        <f t="shared" si="15"/>
        <v>BH-II/50</v>
      </c>
      <c r="AG54" s="13">
        <f t="shared" si="16"/>
        <v>14665</v>
      </c>
      <c r="AH54" s="13">
        <f t="shared" si="17"/>
        <v>14608</v>
      </c>
      <c r="AI54" s="13">
        <f t="shared" si="18"/>
        <v>57</v>
      </c>
      <c r="AJ54" s="14">
        <f t="shared" si="19"/>
        <v>256.5</v>
      </c>
      <c r="AK54" s="13">
        <f t="shared" si="20"/>
        <v>0</v>
      </c>
      <c r="AL54" s="14">
        <f t="shared" si="21"/>
        <v>0</v>
      </c>
      <c r="AM54" s="13">
        <f t="shared" si="22"/>
        <v>0</v>
      </c>
      <c r="AN54" s="14">
        <f t="shared" si="23"/>
        <v>0</v>
      </c>
      <c r="AO54" s="13">
        <f t="shared" si="23"/>
        <v>256.5</v>
      </c>
      <c r="AP54" s="14">
        <f t="shared" si="23"/>
        <v>256.5</v>
      </c>
      <c r="AQ54" s="14">
        <f t="shared" si="23"/>
        <v>160</v>
      </c>
      <c r="AR54" s="14">
        <f t="shared" si="23"/>
        <v>0</v>
      </c>
      <c r="AS54" s="14">
        <f t="shared" si="23"/>
        <v>0</v>
      </c>
      <c r="AT54" s="14">
        <f t="shared" si="23"/>
        <v>416.5</v>
      </c>
      <c r="AU54" s="46" t="str">
        <f t="shared" ref="AU54:AU65" si="40">Q54</f>
        <v>Nil</v>
      </c>
    </row>
    <row r="55" spans="1:50">
      <c r="A55" s="62"/>
      <c r="B55" s="156"/>
      <c r="C55" s="63"/>
      <c r="D55" s="63"/>
      <c r="E55" s="63"/>
      <c r="F55" s="157"/>
      <c r="G55" s="64"/>
      <c r="H55" s="158"/>
      <c r="I55" s="64"/>
      <c r="J55" s="157"/>
      <c r="K55" s="157"/>
      <c r="L55" s="157"/>
      <c r="M55" s="159"/>
      <c r="N55" s="157"/>
      <c r="O55" s="157"/>
      <c r="P55" s="157"/>
      <c r="Q55" s="160"/>
      <c r="R55" s="161"/>
      <c r="S55" s="162"/>
      <c r="T55" s="163"/>
      <c r="U55" s="139"/>
      <c r="V55" s="140"/>
      <c r="W55" s="139"/>
      <c r="X55" s="139"/>
      <c r="Y55" s="139"/>
      <c r="Z55" s="139"/>
      <c r="AA55" s="139"/>
      <c r="AB55" s="141"/>
      <c r="AC55" s="87"/>
      <c r="AE55" s="67"/>
      <c r="AF55" s="68"/>
      <c r="AG55" s="68"/>
      <c r="AH55" s="68"/>
      <c r="AI55" s="68"/>
      <c r="AJ55" s="69"/>
      <c r="AK55" s="68"/>
      <c r="AL55" s="69"/>
      <c r="AM55" s="68"/>
      <c r="AN55" s="69"/>
      <c r="AO55" s="68"/>
      <c r="AP55" s="69"/>
      <c r="AQ55" s="69"/>
      <c r="AR55" s="69"/>
      <c r="AS55" s="69"/>
      <c r="AT55" s="69"/>
      <c r="AU55" s="70"/>
      <c r="AV55" s="1"/>
      <c r="AW55" s="1"/>
    </row>
    <row r="56" spans="1:50">
      <c r="A56" s="60" t="s">
        <v>186</v>
      </c>
      <c r="B56" s="142" t="s">
        <v>176</v>
      </c>
      <c r="C56" s="54">
        <v>3156</v>
      </c>
      <c r="D56" s="54">
        <v>3054</v>
      </c>
      <c r="E56" s="54">
        <f t="shared" ref="E56:E65" si="41">IF((C56&gt;D56),(C56-D56),(0))/1</f>
        <v>102</v>
      </c>
      <c r="F56" s="151">
        <f t="shared" ref="F56:F65" si="42">IF((E56&gt;100),(100*U56), (E56*U56))</f>
        <v>450</v>
      </c>
      <c r="G56" s="15">
        <f t="shared" ref="G56:G65" si="43">IF((E56&gt;100),(E56-100),(0))</f>
        <v>2</v>
      </c>
      <c r="H56" s="152">
        <f t="shared" ref="H56:H65" si="44">IF((G56&gt;100),(100*V56),(G56*V56))</f>
        <v>10</v>
      </c>
      <c r="I56" s="15">
        <f t="shared" ref="I56:I65" si="45">IF((G56&gt;100),(G56-100),(0))</f>
        <v>0</v>
      </c>
      <c r="J56" s="151">
        <f t="shared" ref="J56:J65" si="46">IF((I56&gt;0),(I56*W56),(0))</f>
        <v>0</v>
      </c>
      <c r="K56" s="151">
        <f t="shared" ref="K56:K65" si="47">(F56+H56+J56)*1</f>
        <v>460</v>
      </c>
      <c r="L56" s="151">
        <f t="shared" ref="L56:L65" si="48">K56</f>
        <v>460</v>
      </c>
      <c r="M56" s="153">
        <f t="shared" ref="M56:M65" si="49">IF((Y56&gt;0),Y56,130)</f>
        <v>160</v>
      </c>
      <c r="N56" s="151">
        <f t="shared" ref="N56:N65" si="50">IF((E56&gt;0),0,(Y56))</f>
        <v>0</v>
      </c>
      <c r="O56" s="151">
        <v>0</v>
      </c>
      <c r="P56" s="151">
        <f t="shared" ref="P56:P65" si="51">IF((L56&gt;0),(L56+M56+O56),(M56)+(O56))</f>
        <v>620</v>
      </c>
      <c r="Q56" s="135" t="s">
        <v>22</v>
      </c>
      <c r="R56" s="147" t="s">
        <v>195</v>
      </c>
      <c r="S56" s="148" t="str">
        <f>R2</f>
        <v>092024</v>
      </c>
      <c r="T56" s="155"/>
      <c r="U56" s="139">
        <v>4.5</v>
      </c>
      <c r="V56" s="140">
        <v>5</v>
      </c>
      <c r="W56" s="139">
        <v>6.7</v>
      </c>
      <c r="X56" s="139">
        <v>80</v>
      </c>
      <c r="Y56" s="139">
        <f t="shared" ref="Y56" si="52">2*X56</f>
        <v>160</v>
      </c>
      <c r="Z56" s="139"/>
      <c r="AA56" s="139"/>
      <c r="AB56" s="141"/>
      <c r="AC56" s="87"/>
      <c r="AE56" s="51" t="str">
        <f t="shared" si="14"/>
        <v>Mr. Amardeep Kutum</v>
      </c>
      <c r="AF56" s="13" t="str">
        <f t="shared" si="15"/>
        <v>D-10</v>
      </c>
      <c r="AG56" s="13">
        <f t="shared" si="16"/>
        <v>3156</v>
      </c>
      <c r="AH56" s="13">
        <f t="shared" si="17"/>
        <v>3054</v>
      </c>
      <c r="AI56" s="13">
        <f t="shared" si="18"/>
        <v>102</v>
      </c>
      <c r="AJ56" s="14">
        <f t="shared" si="19"/>
        <v>450</v>
      </c>
      <c r="AK56" s="13">
        <f t="shared" si="20"/>
        <v>2</v>
      </c>
      <c r="AL56" s="14">
        <f t="shared" si="21"/>
        <v>10</v>
      </c>
      <c r="AM56" s="13">
        <f t="shared" si="22"/>
        <v>0</v>
      </c>
      <c r="AN56" s="14">
        <f t="shared" si="22"/>
        <v>0</v>
      </c>
      <c r="AO56" s="13">
        <f t="shared" si="22"/>
        <v>460</v>
      </c>
      <c r="AP56" s="14">
        <f t="shared" ref="AP56:AP65" si="53">L56</f>
        <v>460</v>
      </c>
      <c r="AQ56" s="14">
        <f t="shared" ref="AQ56:AT65" si="54">M56</f>
        <v>160</v>
      </c>
      <c r="AR56" s="14">
        <f t="shared" si="54"/>
        <v>0</v>
      </c>
      <c r="AS56" s="14">
        <f t="shared" si="54"/>
        <v>0</v>
      </c>
      <c r="AT56" s="14">
        <f t="shared" si="54"/>
        <v>620</v>
      </c>
      <c r="AU56" s="46" t="str">
        <f t="shared" si="40"/>
        <v>Nil</v>
      </c>
      <c r="AV56" s="21"/>
      <c r="AW56" s="65"/>
    </row>
    <row r="57" spans="1:50">
      <c r="A57" s="60" t="s">
        <v>187</v>
      </c>
      <c r="B57" s="142" t="s">
        <v>177</v>
      </c>
      <c r="C57" s="54"/>
      <c r="D57" s="54"/>
      <c r="E57" s="73">
        <f t="shared" si="41"/>
        <v>0</v>
      </c>
      <c r="F57" s="143">
        <f t="shared" si="42"/>
        <v>0</v>
      </c>
      <c r="G57" s="66">
        <f t="shared" si="43"/>
        <v>0</v>
      </c>
      <c r="H57" s="144">
        <f t="shared" si="44"/>
        <v>0</v>
      </c>
      <c r="I57" s="66">
        <f t="shared" si="45"/>
        <v>0</v>
      </c>
      <c r="J57" s="143">
        <f t="shared" si="46"/>
        <v>0</v>
      </c>
      <c r="K57" s="143">
        <f t="shared" si="47"/>
        <v>0</v>
      </c>
      <c r="L57" s="143">
        <f t="shared" si="48"/>
        <v>0</v>
      </c>
      <c r="M57" s="149">
        <f t="shared" si="49"/>
        <v>160</v>
      </c>
      <c r="N57" s="143">
        <f t="shared" si="50"/>
        <v>160</v>
      </c>
      <c r="O57" s="143">
        <v>0</v>
      </c>
      <c r="P57" s="143">
        <f t="shared" si="51"/>
        <v>160</v>
      </c>
      <c r="Q57" s="135" t="s">
        <v>22</v>
      </c>
      <c r="R57" s="147" t="s">
        <v>196</v>
      </c>
      <c r="S57" s="148" t="str">
        <f>R2</f>
        <v>092024</v>
      </c>
      <c r="T57" s="155"/>
      <c r="U57" s="139">
        <v>4.5</v>
      </c>
      <c r="V57" s="140">
        <v>5</v>
      </c>
      <c r="W57" s="139">
        <v>6.7</v>
      </c>
      <c r="X57" s="139">
        <v>80</v>
      </c>
      <c r="Y57" s="139">
        <f t="shared" ref="Y57:Y65" si="55">2*X57</f>
        <v>160</v>
      </c>
      <c r="Z57" s="139"/>
      <c r="AA57" s="139"/>
      <c r="AB57" s="141"/>
      <c r="AC57" s="87"/>
      <c r="AE57" s="51" t="str">
        <f t="shared" si="14"/>
        <v>Vacant</v>
      </c>
      <c r="AF57" s="13" t="str">
        <f t="shared" si="15"/>
        <v>D-11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7">
        <f t="shared" si="19"/>
        <v>0</v>
      </c>
      <c r="AK57" s="56">
        <f t="shared" si="20"/>
        <v>0</v>
      </c>
      <c r="AL57" s="57">
        <f t="shared" si="21"/>
        <v>0</v>
      </c>
      <c r="AM57" s="56">
        <f t="shared" si="22"/>
        <v>0</v>
      </c>
      <c r="AN57" s="57">
        <f t="shared" si="22"/>
        <v>0</v>
      </c>
      <c r="AO57" s="56">
        <f t="shared" si="22"/>
        <v>0</v>
      </c>
      <c r="AP57" s="57">
        <f t="shared" si="53"/>
        <v>0</v>
      </c>
      <c r="AQ57" s="57">
        <f t="shared" si="54"/>
        <v>160</v>
      </c>
      <c r="AR57" s="57">
        <f t="shared" si="54"/>
        <v>160</v>
      </c>
      <c r="AS57" s="57">
        <f t="shared" si="54"/>
        <v>0</v>
      </c>
      <c r="AT57" s="57">
        <f t="shared" si="54"/>
        <v>160</v>
      </c>
      <c r="AU57" s="46" t="str">
        <f t="shared" si="40"/>
        <v>Nil</v>
      </c>
      <c r="AV57" s="21"/>
      <c r="AW57" s="65"/>
    </row>
    <row r="58" spans="1:50" ht="25.5">
      <c r="A58" s="60" t="s">
        <v>189</v>
      </c>
      <c r="B58" s="142" t="s">
        <v>178</v>
      </c>
      <c r="C58" s="54">
        <v>8717</v>
      </c>
      <c r="D58" s="54">
        <v>8717</v>
      </c>
      <c r="E58" s="54">
        <f t="shared" si="41"/>
        <v>0</v>
      </c>
      <c r="F58" s="151">
        <f t="shared" si="42"/>
        <v>0</v>
      </c>
      <c r="G58" s="15">
        <f t="shared" si="43"/>
        <v>0</v>
      </c>
      <c r="H58" s="152">
        <f t="shared" si="44"/>
        <v>0</v>
      </c>
      <c r="I58" s="15">
        <f t="shared" si="45"/>
        <v>0</v>
      </c>
      <c r="J58" s="151">
        <f t="shared" si="46"/>
        <v>0</v>
      </c>
      <c r="K58" s="151">
        <f t="shared" si="47"/>
        <v>0</v>
      </c>
      <c r="L58" s="151">
        <f t="shared" si="48"/>
        <v>0</v>
      </c>
      <c r="M58" s="153">
        <f t="shared" si="49"/>
        <v>160</v>
      </c>
      <c r="N58" s="151">
        <f t="shared" si="50"/>
        <v>160</v>
      </c>
      <c r="O58" s="151">
        <v>0</v>
      </c>
      <c r="P58" s="151">
        <f t="shared" si="51"/>
        <v>160</v>
      </c>
      <c r="Q58" s="135" t="s">
        <v>173</v>
      </c>
      <c r="R58" s="147" t="s">
        <v>197</v>
      </c>
      <c r="S58" s="148" t="str">
        <f>R2</f>
        <v>092024</v>
      </c>
      <c r="T58" s="155"/>
      <c r="U58" s="139">
        <v>4.5</v>
      </c>
      <c r="V58" s="140">
        <v>5</v>
      </c>
      <c r="W58" s="139">
        <v>6.7</v>
      </c>
      <c r="X58" s="139">
        <v>80</v>
      </c>
      <c r="Y58" s="139">
        <f t="shared" si="55"/>
        <v>160</v>
      </c>
      <c r="Z58" s="139"/>
      <c r="AA58" s="139"/>
      <c r="AB58" s="141"/>
      <c r="AC58" s="87"/>
      <c r="AE58" s="51" t="str">
        <f t="shared" si="14"/>
        <v>Mr. Mrinal Kanti Pathak and Naba Kumar Bori</v>
      </c>
      <c r="AF58" s="13" t="str">
        <f t="shared" si="15"/>
        <v>D-12</v>
      </c>
      <c r="AG58" s="13">
        <f t="shared" si="16"/>
        <v>8717</v>
      </c>
      <c r="AH58" s="13">
        <f t="shared" si="17"/>
        <v>8717</v>
      </c>
      <c r="AI58" s="13">
        <f t="shared" si="18"/>
        <v>0</v>
      </c>
      <c r="AJ58" s="14">
        <f t="shared" si="19"/>
        <v>0</v>
      </c>
      <c r="AK58" s="13">
        <f t="shared" si="20"/>
        <v>0</v>
      </c>
      <c r="AL58" s="14">
        <f t="shared" si="21"/>
        <v>0</v>
      </c>
      <c r="AM58" s="13">
        <f t="shared" si="22"/>
        <v>0</v>
      </c>
      <c r="AN58" s="14">
        <f t="shared" si="22"/>
        <v>0</v>
      </c>
      <c r="AO58" s="13">
        <f t="shared" si="22"/>
        <v>0</v>
      </c>
      <c r="AP58" s="14">
        <f t="shared" si="53"/>
        <v>0</v>
      </c>
      <c r="AQ58" s="14">
        <f t="shared" si="54"/>
        <v>160</v>
      </c>
      <c r="AR58" s="14">
        <f t="shared" si="54"/>
        <v>160</v>
      </c>
      <c r="AS58" s="14">
        <f t="shared" si="54"/>
        <v>0</v>
      </c>
      <c r="AT58" s="14">
        <f t="shared" si="54"/>
        <v>160</v>
      </c>
      <c r="AU58" s="46" t="str">
        <f t="shared" si="40"/>
        <v>Qtr. Locked</v>
      </c>
      <c r="AV58" s="21"/>
      <c r="AW58" s="65"/>
    </row>
    <row r="59" spans="1:50" ht="25.5">
      <c r="A59" s="60" t="s">
        <v>190</v>
      </c>
      <c r="B59" s="142" t="s">
        <v>179</v>
      </c>
      <c r="C59" s="54">
        <v>5112</v>
      </c>
      <c r="D59" s="54">
        <v>5100</v>
      </c>
      <c r="E59" s="54">
        <f t="shared" si="41"/>
        <v>12</v>
      </c>
      <c r="F59" s="151">
        <f t="shared" si="42"/>
        <v>54</v>
      </c>
      <c r="G59" s="15">
        <f t="shared" si="43"/>
        <v>0</v>
      </c>
      <c r="H59" s="152">
        <f t="shared" si="44"/>
        <v>0</v>
      </c>
      <c r="I59" s="15">
        <f t="shared" si="45"/>
        <v>0</v>
      </c>
      <c r="J59" s="151">
        <f t="shared" si="46"/>
        <v>0</v>
      </c>
      <c r="K59" s="151">
        <f t="shared" si="47"/>
        <v>54</v>
      </c>
      <c r="L59" s="151">
        <f t="shared" si="48"/>
        <v>54</v>
      </c>
      <c r="M59" s="153">
        <f t="shared" si="49"/>
        <v>160</v>
      </c>
      <c r="N59" s="151">
        <f t="shared" si="50"/>
        <v>0</v>
      </c>
      <c r="O59" s="151">
        <v>0</v>
      </c>
      <c r="P59" s="151">
        <f t="shared" si="51"/>
        <v>214</v>
      </c>
      <c r="Q59" s="135" t="s">
        <v>22</v>
      </c>
      <c r="R59" s="147" t="s">
        <v>198</v>
      </c>
      <c r="S59" s="148" t="str">
        <f>R2</f>
        <v>092024</v>
      </c>
      <c r="T59" s="155"/>
      <c r="U59" s="139">
        <v>4.5</v>
      </c>
      <c r="V59" s="140">
        <v>5</v>
      </c>
      <c r="W59" s="139">
        <v>6.7</v>
      </c>
      <c r="X59" s="139">
        <v>80</v>
      </c>
      <c r="Y59" s="139">
        <f t="shared" si="55"/>
        <v>160</v>
      </c>
      <c r="Z59" s="139"/>
      <c r="AA59" s="139"/>
      <c r="AB59" s="141"/>
      <c r="AC59" s="87"/>
      <c r="AE59" s="51" t="str">
        <f t="shared" si="14"/>
        <v>Mr. Ankit Kumar Sinha and Kaushik Saikia</v>
      </c>
      <c r="AF59" s="13" t="str">
        <f t="shared" si="15"/>
        <v>D-13</v>
      </c>
      <c r="AG59" s="13">
        <f t="shared" si="16"/>
        <v>5112</v>
      </c>
      <c r="AH59" s="13">
        <f t="shared" si="17"/>
        <v>5100</v>
      </c>
      <c r="AI59" s="13">
        <f t="shared" si="18"/>
        <v>12</v>
      </c>
      <c r="AJ59" s="14">
        <f t="shared" si="19"/>
        <v>54</v>
      </c>
      <c r="AK59" s="13">
        <f t="shared" si="20"/>
        <v>0</v>
      </c>
      <c r="AL59" s="14">
        <f t="shared" si="21"/>
        <v>0</v>
      </c>
      <c r="AM59" s="13">
        <f t="shared" si="22"/>
        <v>0</v>
      </c>
      <c r="AN59" s="14">
        <f t="shared" si="22"/>
        <v>0</v>
      </c>
      <c r="AO59" s="13">
        <f t="shared" si="22"/>
        <v>54</v>
      </c>
      <c r="AP59" s="14">
        <f t="shared" si="53"/>
        <v>54</v>
      </c>
      <c r="AQ59" s="14">
        <f t="shared" si="54"/>
        <v>160</v>
      </c>
      <c r="AR59" s="14">
        <f t="shared" si="54"/>
        <v>0</v>
      </c>
      <c r="AS59" s="14">
        <f t="shared" si="54"/>
        <v>0</v>
      </c>
      <c r="AT59" s="14">
        <f t="shared" si="54"/>
        <v>214</v>
      </c>
      <c r="AU59" s="46" t="str">
        <f t="shared" si="40"/>
        <v>Nil</v>
      </c>
      <c r="AV59" s="21"/>
      <c r="AW59" s="65"/>
    </row>
    <row r="60" spans="1:50">
      <c r="A60" s="60" t="s">
        <v>188</v>
      </c>
      <c r="B60" s="142" t="s">
        <v>180</v>
      </c>
      <c r="C60" s="54">
        <v>8888</v>
      </c>
      <c r="D60" s="54">
        <v>8888</v>
      </c>
      <c r="E60" s="54">
        <f t="shared" si="41"/>
        <v>0</v>
      </c>
      <c r="F60" s="151">
        <f t="shared" si="42"/>
        <v>0</v>
      </c>
      <c r="G60" s="15">
        <f t="shared" si="43"/>
        <v>0</v>
      </c>
      <c r="H60" s="152">
        <f t="shared" si="44"/>
        <v>0</v>
      </c>
      <c r="I60" s="15">
        <f t="shared" si="45"/>
        <v>0</v>
      </c>
      <c r="J60" s="151">
        <f t="shared" si="46"/>
        <v>0</v>
      </c>
      <c r="K60" s="151">
        <f t="shared" si="47"/>
        <v>0</v>
      </c>
      <c r="L60" s="151">
        <f t="shared" si="48"/>
        <v>0</v>
      </c>
      <c r="M60" s="153">
        <f t="shared" si="49"/>
        <v>160</v>
      </c>
      <c r="N60" s="151">
        <f t="shared" si="50"/>
        <v>160</v>
      </c>
      <c r="O60" s="151">
        <v>0</v>
      </c>
      <c r="P60" s="151">
        <f t="shared" si="51"/>
        <v>160</v>
      </c>
      <c r="Q60" s="135" t="s">
        <v>173</v>
      </c>
      <c r="R60" s="147" t="s">
        <v>199</v>
      </c>
      <c r="S60" s="148" t="str">
        <f>R2</f>
        <v>092024</v>
      </c>
      <c r="T60" s="155"/>
      <c r="U60" s="139">
        <v>4.5</v>
      </c>
      <c r="V60" s="140">
        <v>5</v>
      </c>
      <c r="W60" s="139">
        <v>6.7</v>
      </c>
      <c r="X60" s="139">
        <v>80</v>
      </c>
      <c r="Y60" s="139">
        <f t="shared" si="55"/>
        <v>160</v>
      </c>
      <c r="Z60" s="139"/>
      <c r="AA60" s="139"/>
      <c r="AB60" s="141"/>
      <c r="AC60" s="87"/>
      <c r="AE60" s="51" t="str">
        <f t="shared" si="14"/>
        <v xml:space="preserve">Praizy Halam </v>
      </c>
      <c r="AF60" s="13" t="str">
        <f t="shared" si="15"/>
        <v>D-14</v>
      </c>
      <c r="AG60" s="13">
        <f t="shared" si="16"/>
        <v>8888</v>
      </c>
      <c r="AH60" s="13">
        <f t="shared" si="17"/>
        <v>8888</v>
      </c>
      <c r="AI60" s="13">
        <f t="shared" si="18"/>
        <v>0</v>
      </c>
      <c r="AJ60" s="14">
        <f t="shared" si="19"/>
        <v>0</v>
      </c>
      <c r="AK60" s="13">
        <f t="shared" si="20"/>
        <v>0</v>
      </c>
      <c r="AL60" s="14">
        <f t="shared" si="21"/>
        <v>0</v>
      </c>
      <c r="AM60" s="13">
        <f t="shared" si="22"/>
        <v>0</v>
      </c>
      <c r="AN60" s="14">
        <f t="shared" si="22"/>
        <v>0</v>
      </c>
      <c r="AO60" s="13">
        <f t="shared" si="22"/>
        <v>0</v>
      </c>
      <c r="AP60" s="14">
        <f t="shared" si="53"/>
        <v>0</v>
      </c>
      <c r="AQ60" s="14">
        <f t="shared" si="54"/>
        <v>160</v>
      </c>
      <c r="AR60" s="14">
        <f t="shared" si="54"/>
        <v>160</v>
      </c>
      <c r="AS60" s="14">
        <f t="shared" si="54"/>
        <v>0</v>
      </c>
      <c r="AT60" s="14">
        <f t="shared" si="54"/>
        <v>160</v>
      </c>
      <c r="AU60" s="46" t="str">
        <f t="shared" si="40"/>
        <v>Qtr. Locked</v>
      </c>
      <c r="AV60" s="21"/>
      <c r="AW60" s="65"/>
    </row>
    <row r="61" spans="1:50" ht="25.5">
      <c r="A61" s="60" t="s">
        <v>191</v>
      </c>
      <c r="B61" s="142" t="s">
        <v>181</v>
      </c>
      <c r="C61" s="54">
        <v>4088</v>
      </c>
      <c r="D61" s="54">
        <v>4088</v>
      </c>
      <c r="E61" s="54">
        <f>IF((C61&gt;D61),(C61-D61),(0))/1</f>
        <v>0</v>
      </c>
      <c r="F61" s="151">
        <f t="shared" si="42"/>
        <v>0</v>
      </c>
      <c r="G61" s="15">
        <f t="shared" si="43"/>
        <v>0</v>
      </c>
      <c r="H61" s="152">
        <f t="shared" si="44"/>
        <v>0</v>
      </c>
      <c r="I61" s="15">
        <f t="shared" si="45"/>
        <v>0</v>
      </c>
      <c r="J61" s="151">
        <f t="shared" si="46"/>
        <v>0</v>
      </c>
      <c r="K61" s="151">
        <f>(F61+H61+J61)*1</f>
        <v>0</v>
      </c>
      <c r="L61" s="151">
        <f t="shared" si="48"/>
        <v>0</v>
      </c>
      <c r="M61" s="153">
        <f t="shared" si="49"/>
        <v>160</v>
      </c>
      <c r="N61" s="151">
        <f t="shared" si="50"/>
        <v>160</v>
      </c>
      <c r="O61" s="151">
        <v>0</v>
      </c>
      <c r="P61" s="151">
        <f t="shared" si="51"/>
        <v>160</v>
      </c>
      <c r="Q61" s="135" t="s">
        <v>173</v>
      </c>
      <c r="R61" s="147" t="s">
        <v>200</v>
      </c>
      <c r="S61" s="148" t="str">
        <f>R2</f>
        <v>092024</v>
      </c>
      <c r="T61" s="155"/>
      <c r="U61" s="139">
        <v>4.5</v>
      </c>
      <c r="V61" s="140">
        <v>5</v>
      </c>
      <c r="W61" s="139">
        <v>6.7</v>
      </c>
      <c r="X61" s="139">
        <v>80</v>
      </c>
      <c r="Y61" s="139">
        <f t="shared" si="55"/>
        <v>160</v>
      </c>
      <c r="Z61" s="139"/>
      <c r="AA61" s="139"/>
      <c r="AB61" s="141"/>
      <c r="AC61" s="87"/>
      <c r="AE61" s="51" t="str">
        <f t="shared" si="14"/>
        <v>Mr. Partha Sarathi Swarnakar</v>
      </c>
      <c r="AF61" s="13" t="str">
        <f t="shared" si="15"/>
        <v>D-15</v>
      </c>
      <c r="AG61" s="13">
        <f t="shared" si="16"/>
        <v>4088</v>
      </c>
      <c r="AH61" s="13">
        <f t="shared" si="17"/>
        <v>4088</v>
      </c>
      <c r="AI61" s="13">
        <f t="shared" si="18"/>
        <v>0</v>
      </c>
      <c r="AJ61" s="14">
        <f t="shared" si="19"/>
        <v>0</v>
      </c>
      <c r="AK61" s="13">
        <f t="shared" si="20"/>
        <v>0</v>
      </c>
      <c r="AL61" s="14">
        <f t="shared" si="21"/>
        <v>0</v>
      </c>
      <c r="AM61" s="13">
        <f t="shared" si="22"/>
        <v>0</v>
      </c>
      <c r="AN61" s="14">
        <f t="shared" si="22"/>
        <v>0</v>
      </c>
      <c r="AO61" s="13">
        <f t="shared" si="22"/>
        <v>0</v>
      </c>
      <c r="AP61" s="14">
        <f t="shared" si="53"/>
        <v>0</v>
      </c>
      <c r="AQ61" s="14">
        <f t="shared" si="54"/>
        <v>160</v>
      </c>
      <c r="AR61" s="14">
        <f t="shared" si="54"/>
        <v>160</v>
      </c>
      <c r="AS61" s="14">
        <f t="shared" si="54"/>
        <v>0</v>
      </c>
      <c r="AT61" s="14">
        <f t="shared" si="54"/>
        <v>160</v>
      </c>
      <c r="AU61" s="46" t="str">
        <f t="shared" si="40"/>
        <v>Qtr. Locked</v>
      </c>
      <c r="AV61" s="21"/>
      <c r="AW61" s="65"/>
    </row>
    <row r="62" spans="1:50">
      <c r="A62" s="60" t="s">
        <v>192</v>
      </c>
      <c r="B62" s="142" t="s">
        <v>182</v>
      </c>
      <c r="C62" s="54">
        <v>9447</v>
      </c>
      <c r="D62" s="54">
        <v>9402</v>
      </c>
      <c r="E62" s="54">
        <f t="shared" si="41"/>
        <v>45</v>
      </c>
      <c r="F62" s="151">
        <f t="shared" si="42"/>
        <v>202.5</v>
      </c>
      <c r="G62" s="15">
        <f t="shared" si="43"/>
        <v>0</v>
      </c>
      <c r="H62" s="152">
        <f t="shared" si="44"/>
        <v>0</v>
      </c>
      <c r="I62" s="15">
        <f t="shared" si="45"/>
        <v>0</v>
      </c>
      <c r="J62" s="151">
        <f t="shared" si="46"/>
        <v>0</v>
      </c>
      <c r="K62" s="151">
        <f t="shared" si="47"/>
        <v>202.5</v>
      </c>
      <c r="L62" s="151">
        <f t="shared" si="48"/>
        <v>202.5</v>
      </c>
      <c r="M62" s="153">
        <f t="shared" si="49"/>
        <v>160</v>
      </c>
      <c r="N62" s="151">
        <f t="shared" si="50"/>
        <v>0</v>
      </c>
      <c r="O62" s="151">
        <v>0</v>
      </c>
      <c r="P62" s="151">
        <f t="shared" si="51"/>
        <v>362.5</v>
      </c>
      <c r="Q62" s="135" t="s">
        <v>22</v>
      </c>
      <c r="R62" s="147" t="s">
        <v>201</v>
      </c>
      <c r="S62" s="148" t="str">
        <f>R2</f>
        <v>092024</v>
      </c>
      <c r="T62" s="155"/>
      <c r="U62" s="139">
        <v>4.5</v>
      </c>
      <c r="V62" s="140">
        <v>5</v>
      </c>
      <c r="W62" s="139">
        <v>6.7</v>
      </c>
      <c r="X62" s="139">
        <v>80</v>
      </c>
      <c r="Y62" s="139">
        <f t="shared" si="55"/>
        <v>160</v>
      </c>
      <c r="Z62" s="139"/>
      <c r="AA62" s="139"/>
      <c r="AB62" s="141"/>
      <c r="AC62" s="87"/>
      <c r="AE62" s="51" t="str">
        <f t="shared" si="14"/>
        <v>Mr. Abhishek Rana</v>
      </c>
      <c r="AF62" s="13" t="str">
        <f t="shared" si="15"/>
        <v>D-16</v>
      </c>
      <c r="AG62" s="13">
        <f t="shared" si="16"/>
        <v>9447</v>
      </c>
      <c r="AH62" s="13">
        <f t="shared" si="17"/>
        <v>9402</v>
      </c>
      <c r="AI62" s="13">
        <f t="shared" si="18"/>
        <v>45</v>
      </c>
      <c r="AJ62" s="14">
        <f t="shared" si="19"/>
        <v>202.5</v>
      </c>
      <c r="AK62" s="13">
        <f t="shared" si="20"/>
        <v>0</v>
      </c>
      <c r="AL62" s="14">
        <f t="shared" si="21"/>
        <v>0</v>
      </c>
      <c r="AM62" s="13">
        <f t="shared" si="22"/>
        <v>0</v>
      </c>
      <c r="AN62" s="14">
        <f t="shared" si="22"/>
        <v>0</v>
      </c>
      <c r="AO62" s="13">
        <f t="shared" si="22"/>
        <v>202.5</v>
      </c>
      <c r="AP62" s="14">
        <f t="shared" si="53"/>
        <v>202.5</v>
      </c>
      <c r="AQ62" s="14">
        <f t="shared" si="54"/>
        <v>160</v>
      </c>
      <c r="AR62" s="14">
        <f t="shared" si="54"/>
        <v>0</v>
      </c>
      <c r="AS62" s="14">
        <f t="shared" si="54"/>
        <v>0</v>
      </c>
      <c r="AT62" s="14">
        <f t="shared" si="54"/>
        <v>362.5</v>
      </c>
      <c r="AU62" s="46" t="str">
        <f t="shared" si="40"/>
        <v>Nil</v>
      </c>
      <c r="AV62" s="21"/>
      <c r="AW62" s="65"/>
    </row>
    <row r="63" spans="1:50" ht="24" customHeight="1">
      <c r="A63" s="60" t="s">
        <v>193</v>
      </c>
      <c r="B63" s="142" t="s">
        <v>183</v>
      </c>
      <c r="C63" s="54">
        <v>8159</v>
      </c>
      <c r="D63" s="54">
        <v>8158</v>
      </c>
      <c r="E63" s="54">
        <f t="shared" si="41"/>
        <v>1</v>
      </c>
      <c r="F63" s="151">
        <f t="shared" si="42"/>
        <v>4.5</v>
      </c>
      <c r="G63" s="15">
        <f t="shared" si="43"/>
        <v>0</v>
      </c>
      <c r="H63" s="152">
        <f t="shared" si="44"/>
        <v>0</v>
      </c>
      <c r="I63" s="15">
        <f t="shared" si="45"/>
        <v>0</v>
      </c>
      <c r="J63" s="151">
        <f t="shared" si="46"/>
        <v>0</v>
      </c>
      <c r="K63" s="151">
        <f t="shared" si="47"/>
        <v>4.5</v>
      </c>
      <c r="L63" s="151">
        <f t="shared" si="48"/>
        <v>4.5</v>
      </c>
      <c r="M63" s="153">
        <f t="shared" si="49"/>
        <v>160</v>
      </c>
      <c r="N63" s="151">
        <f t="shared" si="50"/>
        <v>0</v>
      </c>
      <c r="O63" s="151">
        <v>0</v>
      </c>
      <c r="P63" s="151">
        <f t="shared" si="51"/>
        <v>164.5</v>
      </c>
      <c r="Q63" s="135" t="s">
        <v>22</v>
      </c>
      <c r="R63" s="147" t="s">
        <v>202</v>
      </c>
      <c r="S63" s="148" t="str">
        <f>R2</f>
        <v>092024</v>
      </c>
      <c r="T63" s="155"/>
      <c r="U63" s="139">
        <v>4.5</v>
      </c>
      <c r="V63" s="140">
        <v>5</v>
      </c>
      <c r="W63" s="139">
        <v>6.7</v>
      </c>
      <c r="X63" s="139">
        <v>80</v>
      </c>
      <c r="Y63" s="139">
        <f t="shared" si="55"/>
        <v>160</v>
      </c>
      <c r="Z63" s="139"/>
      <c r="AA63" s="139"/>
      <c r="AB63" s="141"/>
      <c r="AC63" s="87"/>
      <c r="AE63" s="51" t="str">
        <f t="shared" si="14"/>
        <v>Mr. Pura Laji and Ajanta Roy</v>
      </c>
      <c r="AF63" s="13" t="str">
        <f t="shared" si="15"/>
        <v>D-17</v>
      </c>
      <c r="AG63" s="13">
        <f t="shared" si="16"/>
        <v>8159</v>
      </c>
      <c r="AH63" s="13">
        <f t="shared" si="17"/>
        <v>8158</v>
      </c>
      <c r="AI63" s="13">
        <f t="shared" si="18"/>
        <v>1</v>
      </c>
      <c r="AJ63" s="14">
        <f t="shared" si="19"/>
        <v>4.5</v>
      </c>
      <c r="AK63" s="13">
        <f t="shared" si="20"/>
        <v>0</v>
      </c>
      <c r="AL63" s="14">
        <f t="shared" si="21"/>
        <v>0</v>
      </c>
      <c r="AM63" s="13">
        <f t="shared" si="22"/>
        <v>0</v>
      </c>
      <c r="AN63" s="14">
        <f t="shared" si="22"/>
        <v>0</v>
      </c>
      <c r="AO63" s="13">
        <f t="shared" si="22"/>
        <v>4.5</v>
      </c>
      <c r="AP63" s="14">
        <f t="shared" si="53"/>
        <v>4.5</v>
      </c>
      <c r="AQ63" s="14">
        <f t="shared" si="54"/>
        <v>160</v>
      </c>
      <c r="AR63" s="14">
        <f t="shared" si="54"/>
        <v>0</v>
      </c>
      <c r="AS63" s="14">
        <f t="shared" si="54"/>
        <v>0</v>
      </c>
      <c r="AT63" s="14">
        <f t="shared" si="54"/>
        <v>164.5</v>
      </c>
      <c r="AU63" s="46" t="str">
        <f t="shared" si="40"/>
        <v>Nil</v>
      </c>
      <c r="AV63" s="21"/>
      <c r="AW63" s="65"/>
    </row>
    <row r="64" spans="1:50">
      <c r="A64" s="60" t="s">
        <v>187</v>
      </c>
      <c r="B64" s="142" t="s">
        <v>184</v>
      </c>
      <c r="C64" s="54"/>
      <c r="D64" s="54"/>
      <c r="E64" s="73">
        <f t="shared" si="41"/>
        <v>0</v>
      </c>
      <c r="F64" s="143">
        <f t="shared" si="42"/>
        <v>0</v>
      </c>
      <c r="G64" s="66">
        <f t="shared" si="43"/>
        <v>0</v>
      </c>
      <c r="H64" s="144">
        <f t="shared" si="44"/>
        <v>0</v>
      </c>
      <c r="I64" s="66">
        <f t="shared" si="45"/>
        <v>0</v>
      </c>
      <c r="J64" s="143">
        <f t="shared" si="46"/>
        <v>0</v>
      </c>
      <c r="K64" s="143">
        <f t="shared" si="47"/>
        <v>0</v>
      </c>
      <c r="L64" s="143">
        <f t="shared" si="48"/>
        <v>0</v>
      </c>
      <c r="M64" s="149">
        <f t="shared" si="49"/>
        <v>160</v>
      </c>
      <c r="N64" s="143">
        <f t="shared" si="50"/>
        <v>160</v>
      </c>
      <c r="O64" s="143">
        <v>0</v>
      </c>
      <c r="P64" s="143">
        <f t="shared" si="51"/>
        <v>160</v>
      </c>
      <c r="Q64" s="135" t="s">
        <v>22</v>
      </c>
      <c r="R64" s="147" t="s">
        <v>203</v>
      </c>
      <c r="S64" s="148" t="str">
        <f>R2</f>
        <v>092024</v>
      </c>
      <c r="T64" s="155"/>
      <c r="U64" s="139">
        <v>4.5</v>
      </c>
      <c r="V64" s="140">
        <v>5</v>
      </c>
      <c r="W64" s="139">
        <v>6.7</v>
      </c>
      <c r="X64" s="139">
        <v>80</v>
      </c>
      <c r="Y64" s="139">
        <f t="shared" si="55"/>
        <v>160</v>
      </c>
      <c r="Z64" s="139"/>
      <c r="AA64" s="139"/>
      <c r="AB64" s="141"/>
      <c r="AC64" s="87"/>
      <c r="AE64" s="51" t="str">
        <f t="shared" si="14"/>
        <v>Vacant</v>
      </c>
      <c r="AF64" s="13" t="str">
        <f t="shared" si="15"/>
        <v>D-18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7">
        <f t="shared" si="19"/>
        <v>0</v>
      </c>
      <c r="AK64" s="56">
        <f t="shared" si="20"/>
        <v>0</v>
      </c>
      <c r="AL64" s="57">
        <f t="shared" si="21"/>
        <v>0</v>
      </c>
      <c r="AM64" s="56">
        <f t="shared" si="22"/>
        <v>0</v>
      </c>
      <c r="AN64" s="57">
        <f t="shared" si="22"/>
        <v>0</v>
      </c>
      <c r="AO64" s="56">
        <f t="shared" si="22"/>
        <v>0</v>
      </c>
      <c r="AP64" s="57">
        <f t="shared" si="53"/>
        <v>0</v>
      </c>
      <c r="AQ64" s="57">
        <f t="shared" si="54"/>
        <v>160</v>
      </c>
      <c r="AR64" s="57">
        <f t="shared" si="54"/>
        <v>160</v>
      </c>
      <c r="AS64" s="57">
        <f t="shared" si="54"/>
        <v>0</v>
      </c>
      <c r="AT64" s="57">
        <f t="shared" si="54"/>
        <v>160</v>
      </c>
      <c r="AU64" s="46" t="str">
        <f t="shared" si="40"/>
        <v>Nil</v>
      </c>
      <c r="AV64" s="21"/>
      <c r="AW64" s="65"/>
      <c r="AX64" s="1"/>
    </row>
    <row r="65" spans="1:49">
      <c r="A65" s="60" t="s">
        <v>194</v>
      </c>
      <c r="B65" s="142" t="s">
        <v>185</v>
      </c>
      <c r="C65" s="54">
        <v>29053</v>
      </c>
      <c r="D65" s="54">
        <v>28999</v>
      </c>
      <c r="E65" s="54">
        <f t="shared" si="41"/>
        <v>54</v>
      </c>
      <c r="F65" s="151">
        <f t="shared" si="42"/>
        <v>243</v>
      </c>
      <c r="G65" s="15">
        <f t="shared" si="43"/>
        <v>0</v>
      </c>
      <c r="H65" s="152">
        <f t="shared" si="44"/>
        <v>0</v>
      </c>
      <c r="I65" s="15">
        <f t="shared" si="45"/>
        <v>0</v>
      </c>
      <c r="J65" s="151">
        <f t="shared" si="46"/>
        <v>0</v>
      </c>
      <c r="K65" s="151">
        <f t="shared" si="47"/>
        <v>243</v>
      </c>
      <c r="L65" s="151">
        <f t="shared" si="48"/>
        <v>243</v>
      </c>
      <c r="M65" s="153">
        <f t="shared" si="49"/>
        <v>160</v>
      </c>
      <c r="N65" s="151">
        <f t="shared" si="50"/>
        <v>0</v>
      </c>
      <c r="O65" s="151">
        <v>0</v>
      </c>
      <c r="P65" s="151">
        <f t="shared" si="51"/>
        <v>403</v>
      </c>
      <c r="Q65" s="135" t="s">
        <v>22</v>
      </c>
      <c r="R65" s="147" t="s">
        <v>204</v>
      </c>
      <c r="S65" s="148" t="str">
        <f>R2</f>
        <v>092024</v>
      </c>
      <c r="T65" s="155"/>
      <c r="U65" s="139">
        <v>4.5</v>
      </c>
      <c r="V65" s="140">
        <v>5</v>
      </c>
      <c r="W65" s="139">
        <v>6.7</v>
      </c>
      <c r="X65" s="139">
        <v>80</v>
      </c>
      <c r="Y65" s="139">
        <f t="shared" si="55"/>
        <v>160</v>
      </c>
      <c r="Z65" s="139"/>
      <c r="AA65" s="139"/>
      <c r="AB65" s="141"/>
      <c r="AC65" s="87"/>
      <c r="AE65" s="51" t="str">
        <f t="shared" si="14"/>
        <v>Mr. Matsram Ch. Marak</v>
      </c>
      <c r="AF65" s="13" t="str">
        <f t="shared" si="15"/>
        <v>D-19</v>
      </c>
      <c r="AG65" s="13">
        <f t="shared" si="16"/>
        <v>29053</v>
      </c>
      <c r="AH65" s="13">
        <f t="shared" si="17"/>
        <v>28999</v>
      </c>
      <c r="AI65" s="13">
        <f t="shared" si="18"/>
        <v>54</v>
      </c>
      <c r="AJ65" s="14">
        <f t="shared" si="19"/>
        <v>243</v>
      </c>
      <c r="AK65" s="13">
        <f t="shared" si="20"/>
        <v>0</v>
      </c>
      <c r="AL65" s="14">
        <f t="shared" si="21"/>
        <v>0</v>
      </c>
      <c r="AM65" s="13">
        <f t="shared" si="22"/>
        <v>0</v>
      </c>
      <c r="AN65" s="14">
        <f t="shared" si="22"/>
        <v>0</v>
      </c>
      <c r="AO65" s="13">
        <f t="shared" si="22"/>
        <v>243</v>
      </c>
      <c r="AP65" s="14">
        <f t="shared" si="53"/>
        <v>243</v>
      </c>
      <c r="AQ65" s="14">
        <f t="shared" si="54"/>
        <v>160</v>
      </c>
      <c r="AR65" s="14">
        <f t="shared" si="54"/>
        <v>0</v>
      </c>
      <c r="AS65" s="14">
        <f t="shared" si="54"/>
        <v>0</v>
      </c>
      <c r="AT65" s="14">
        <f t="shared" si="54"/>
        <v>403</v>
      </c>
      <c r="AU65" s="46" t="str">
        <f t="shared" si="40"/>
        <v>Nil</v>
      </c>
      <c r="AV65" s="21"/>
      <c r="AW65" s="65"/>
    </row>
    <row r="66" spans="1:49">
      <c r="A66" s="164"/>
      <c r="B66" s="164"/>
      <c r="C66" s="164"/>
      <c r="D66" s="164"/>
      <c r="E66" s="164"/>
      <c r="F66" s="165"/>
      <c r="G66" s="20"/>
      <c r="H66" s="166"/>
      <c r="I66" s="20"/>
      <c r="J66" s="165"/>
      <c r="K66" s="165"/>
      <c r="L66" s="165"/>
      <c r="M66" s="167"/>
      <c r="N66" s="165"/>
      <c r="O66" s="165"/>
      <c r="P66" s="165"/>
      <c r="Q66" s="168"/>
      <c r="R66" s="168"/>
      <c r="S66" s="169"/>
      <c r="T66" s="155"/>
      <c r="U66" s="139"/>
      <c r="V66" s="140"/>
      <c r="W66" s="139"/>
      <c r="X66" s="139"/>
      <c r="Y66" s="139"/>
      <c r="Z66" s="139"/>
      <c r="AA66" s="139"/>
      <c r="AB66" s="141"/>
      <c r="AC66" s="87"/>
      <c r="AF66" s="18"/>
      <c r="AG66" s="18"/>
      <c r="AH66" s="18"/>
      <c r="AI66" s="18"/>
      <c r="AJ66" s="19"/>
      <c r="AK66" s="18"/>
      <c r="AL66" s="19"/>
      <c r="AM66" s="18"/>
      <c r="AN66" s="19"/>
      <c r="AO66" s="18"/>
      <c r="AP66" s="19"/>
      <c r="AQ66" s="19"/>
      <c r="AR66" s="19"/>
      <c r="AS66" s="19"/>
      <c r="AT66" s="19"/>
      <c r="AU66" s="77"/>
    </row>
    <row r="67" spans="1:49">
      <c r="A67" s="60" t="s">
        <v>86</v>
      </c>
      <c r="B67" s="142" t="s">
        <v>208</v>
      </c>
      <c r="C67" s="54">
        <v>8108</v>
      </c>
      <c r="D67" s="54">
        <v>8046</v>
      </c>
      <c r="E67" s="54">
        <f t="shared" ref="E67:E68" si="56">IF((C67&gt;D67),(C67-D67),(0))/1</f>
        <v>62</v>
      </c>
      <c r="F67" s="151">
        <f t="shared" ref="F67:F68" si="57">IF((E67&gt;100),(100*U67), (E67*U67))</f>
        <v>279</v>
      </c>
      <c r="G67" s="15">
        <f t="shared" ref="G67:G68" si="58">IF((E67&gt;100),(E67-100),(0))</f>
        <v>0</v>
      </c>
      <c r="H67" s="152">
        <f t="shared" ref="H67:H68" si="59">IF((G67&gt;100),(100*V67),(G67*V67))</f>
        <v>0</v>
      </c>
      <c r="I67" s="15">
        <f t="shared" ref="I67:I68" si="60">IF((G67&gt;100),(G67-100),(0))</f>
        <v>0</v>
      </c>
      <c r="J67" s="151">
        <f t="shared" ref="J67:J68" si="61">IF((I67&gt;0),(I67*W67),(0))</f>
        <v>0</v>
      </c>
      <c r="K67" s="151">
        <f t="shared" ref="K67:K68" si="62">(F67+H67+J67)*1</f>
        <v>279</v>
      </c>
      <c r="L67" s="151">
        <f t="shared" ref="L67:L68" si="63">K67</f>
        <v>279</v>
      </c>
      <c r="M67" s="153">
        <f t="shared" ref="M67:M68" si="64">IF((Y67&gt;0),Y67,130)</f>
        <v>160</v>
      </c>
      <c r="N67" s="151">
        <f t="shared" ref="N67:N68" si="65">IF((E67&gt;0),0,(Y67))</f>
        <v>0</v>
      </c>
      <c r="O67" s="151">
        <v>0</v>
      </c>
      <c r="P67" s="151">
        <f t="shared" ref="P67:P68" si="66">IF((L67&gt;0),(L67+M67+O67),(M67)+(O67))</f>
        <v>439</v>
      </c>
      <c r="Q67" s="135" t="s">
        <v>22</v>
      </c>
      <c r="R67" s="147" t="s">
        <v>206</v>
      </c>
      <c r="S67" s="148" t="str">
        <f>R2</f>
        <v>092024</v>
      </c>
      <c r="T67" s="155"/>
      <c r="U67" s="139">
        <v>4.5</v>
      </c>
      <c r="V67" s="140">
        <v>5</v>
      </c>
      <c r="W67" s="139">
        <v>6.7</v>
      </c>
      <c r="X67" s="139">
        <v>80</v>
      </c>
      <c r="Y67" s="139">
        <f t="shared" ref="Y67:Y68" si="67">2*X67</f>
        <v>160</v>
      </c>
      <c r="Z67" s="139"/>
      <c r="AA67" s="139"/>
      <c r="AB67" s="141"/>
      <c r="AC67" s="87"/>
      <c r="AE67" s="76" t="str">
        <f>A67</f>
        <v>My Café</v>
      </c>
      <c r="AF67" s="13" t="str">
        <f t="shared" ref="AF67:AF68" si="68">B67</f>
        <v>D-C-08</v>
      </c>
      <c r="AG67" s="13">
        <f t="shared" ref="AG67:AG68" si="69">C67</f>
        <v>8108</v>
      </c>
      <c r="AH67" s="13">
        <f t="shared" ref="AH67:AH68" si="70">D67</f>
        <v>8046</v>
      </c>
      <c r="AI67" s="13">
        <f t="shared" ref="AI67:AI68" si="71">E67</f>
        <v>62</v>
      </c>
      <c r="AJ67" s="14">
        <f t="shared" ref="AJ67:AJ68" si="72">F67</f>
        <v>279</v>
      </c>
      <c r="AK67" s="13">
        <f t="shared" ref="AK67:AK68" si="73">G67</f>
        <v>0</v>
      </c>
      <c r="AL67" s="14">
        <f t="shared" ref="AL67:AL68" si="74">H67</f>
        <v>0</v>
      </c>
      <c r="AM67" s="13">
        <f t="shared" ref="AM67:AM68" si="75">I67</f>
        <v>0</v>
      </c>
      <c r="AN67" s="14">
        <f t="shared" ref="AN67:AN68" si="76">J67</f>
        <v>0</v>
      </c>
      <c r="AO67" s="13">
        <f t="shared" ref="AO67:AO68" si="77">K67</f>
        <v>279</v>
      </c>
      <c r="AP67" s="14">
        <f t="shared" ref="AP67:AP68" si="78">L67</f>
        <v>279</v>
      </c>
      <c r="AQ67" s="14">
        <f t="shared" ref="AQ67:AQ68" si="79">M67</f>
        <v>160</v>
      </c>
      <c r="AR67" s="14">
        <f t="shared" ref="AR67:AR68" si="80">N67</f>
        <v>0</v>
      </c>
      <c r="AS67" s="14">
        <f t="shared" ref="AS67:AS68" si="81">O67</f>
        <v>0</v>
      </c>
      <c r="AT67" s="14">
        <f t="shared" ref="AT67:AT68" si="82">P67</f>
        <v>439</v>
      </c>
      <c r="AU67" s="46" t="str">
        <f t="shared" ref="AU67:AU68" si="83">Q67</f>
        <v>Nil</v>
      </c>
    </row>
    <row r="68" spans="1:49">
      <c r="A68" s="60" t="s">
        <v>86</v>
      </c>
      <c r="B68" s="142" t="s">
        <v>209</v>
      </c>
      <c r="C68" s="54">
        <v>7651</v>
      </c>
      <c r="D68" s="54">
        <v>7546</v>
      </c>
      <c r="E68" s="54">
        <f t="shared" si="56"/>
        <v>105</v>
      </c>
      <c r="F68" s="151">
        <f t="shared" si="57"/>
        <v>450</v>
      </c>
      <c r="G68" s="15">
        <f t="shared" si="58"/>
        <v>5</v>
      </c>
      <c r="H68" s="152">
        <f t="shared" si="59"/>
        <v>25</v>
      </c>
      <c r="I68" s="15">
        <f t="shared" si="60"/>
        <v>0</v>
      </c>
      <c r="J68" s="151">
        <f t="shared" si="61"/>
        <v>0</v>
      </c>
      <c r="K68" s="151">
        <f t="shared" si="62"/>
        <v>475</v>
      </c>
      <c r="L68" s="151">
        <f t="shared" si="63"/>
        <v>475</v>
      </c>
      <c r="M68" s="153">
        <f t="shared" si="64"/>
        <v>160</v>
      </c>
      <c r="N68" s="151">
        <f t="shared" si="65"/>
        <v>0</v>
      </c>
      <c r="O68" s="151">
        <v>0</v>
      </c>
      <c r="P68" s="151">
        <f t="shared" si="66"/>
        <v>635</v>
      </c>
      <c r="Q68" s="135" t="s">
        <v>22</v>
      </c>
      <c r="R68" s="147" t="s">
        <v>207</v>
      </c>
      <c r="S68" s="148" t="str">
        <f>R2</f>
        <v>092024</v>
      </c>
      <c r="T68" s="154"/>
      <c r="U68" s="139">
        <v>4.5</v>
      </c>
      <c r="V68" s="140">
        <v>5</v>
      </c>
      <c r="W68" s="139">
        <v>6.7</v>
      </c>
      <c r="X68" s="139">
        <v>80</v>
      </c>
      <c r="Y68" s="139">
        <f t="shared" si="67"/>
        <v>160</v>
      </c>
      <c r="Z68" s="139"/>
      <c r="AA68" s="139"/>
      <c r="AB68" s="141"/>
      <c r="AC68" s="87"/>
      <c r="AE68" s="76" t="str">
        <f>A68</f>
        <v>My Café</v>
      </c>
      <c r="AF68" s="13" t="str">
        <f t="shared" si="68"/>
        <v>D-C-09</v>
      </c>
      <c r="AG68" s="13">
        <f t="shared" si="69"/>
        <v>7651</v>
      </c>
      <c r="AH68" s="13">
        <f t="shared" si="70"/>
        <v>7546</v>
      </c>
      <c r="AI68" s="13">
        <f t="shared" si="71"/>
        <v>105</v>
      </c>
      <c r="AJ68" s="14">
        <f t="shared" si="72"/>
        <v>450</v>
      </c>
      <c r="AK68" s="13">
        <f t="shared" si="73"/>
        <v>5</v>
      </c>
      <c r="AL68" s="14">
        <f t="shared" si="74"/>
        <v>25</v>
      </c>
      <c r="AM68" s="13">
        <f t="shared" si="75"/>
        <v>0</v>
      </c>
      <c r="AN68" s="14">
        <f t="shared" si="76"/>
        <v>0</v>
      </c>
      <c r="AO68" s="13">
        <f t="shared" si="77"/>
        <v>475</v>
      </c>
      <c r="AP68" s="14">
        <f t="shared" si="78"/>
        <v>475</v>
      </c>
      <c r="AQ68" s="14">
        <f t="shared" si="79"/>
        <v>160</v>
      </c>
      <c r="AR68" s="14">
        <f t="shared" si="80"/>
        <v>0</v>
      </c>
      <c r="AS68" s="14">
        <f t="shared" si="81"/>
        <v>0</v>
      </c>
      <c r="AT68" s="14">
        <f t="shared" si="82"/>
        <v>635</v>
      </c>
      <c r="AU68" s="46" t="str">
        <f t="shared" si="83"/>
        <v>Nil</v>
      </c>
    </row>
    <row r="69" spans="1:49">
      <c r="A69" s="170"/>
      <c r="B69" s="164"/>
      <c r="C69" s="164"/>
      <c r="D69" s="164"/>
      <c r="E69" s="164"/>
      <c r="F69" s="165"/>
      <c r="G69" s="20"/>
      <c r="H69" s="166"/>
      <c r="I69" s="20"/>
      <c r="J69" s="165"/>
      <c r="K69" s="165"/>
      <c r="L69" s="165"/>
      <c r="M69" s="167"/>
      <c r="N69" s="165"/>
      <c r="O69" s="165"/>
      <c r="P69" s="171"/>
      <c r="Q69" s="168"/>
      <c r="R69" s="168"/>
      <c r="S69" s="169"/>
      <c r="T69" s="154"/>
      <c r="U69" s="139"/>
      <c r="V69" s="140"/>
      <c r="W69" s="139"/>
      <c r="X69" s="139"/>
      <c r="Y69" s="139"/>
      <c r="Z69" s="139"/>
      <c r="AA69" s="139"/>
      <c r="AB69" s="141"/>
      <c r="AC69" s="87"/>
      <c r="AT69" s="26"/>
    </row>
    <row r="70" spans="1:49">
      <c r="A70" s="170"/>
      <c r="B70" s="164"/>
      <c r="C70" s="164"/>
      <c r="D70" s="164"/>
      <c r="E70" s="164"/>
      <c r="F70" s="165"/>
      <c r="G70" s="20"/>
      <c r="H70" s="166"/>
      <c r="I70" s="20"/>
      <c r="J70" s="165"/>
      <c r="K70" s="165"/>
      <c r="L70" s="165"/>
      <c r="M70" s="167"/>
      <c r="N70" s="165"/>
      <c r="O70" s="165"/>
      <c r="P70" s="165"/>
      <c r="Q70" s="168"/>
      <c r="R70" s="168"/>
      <c r="S70" s="169"/>
      <c r="T70" s="154"/>
      <c r="U70" s="139"/>
      <c r="V70" s="140"/>
      <c r="W70" s="139"/>
      <c r="X70" s="139"/>
      <c r="Y70" s="139"/>
      <c r="Z70" s="139"/>
      <c r="AA70" s="139"/>
      <c r="AB70" s="141"/>
      <c r="AC70" s="87"/>
    </row>
    <row r="71" spans="1:49">
      <c r="A71" s="170"/>
      <c r="B71" s="164"/>
      <c r="C71" s="164"/>
      <c r="D71" s="164"/>
      <c r="E71" s="164"/>
      <c r="F71" s="165"/>
      <c r="G71" s="20"/>
      <c r="H71" s="166"/>
      <c r="I71" s="20"/>
      <c r="J71" s="165"/>
      <c r="K71" s="165"/>
      <c r="L71" s="165"/>
      <c r="M71" s="167"/>
      <c r="N71" s="165"/>
      <c r="O71" s="165"/>
      <c r="P71" s="172"/>
      <c r="Q71" s="168"/>
      <c r="R71" s="168"/>
      <c r="S71" s="169"/>
      <c r="T71" s="154"/>
      <c r="U71" s="139"/>
      <c r="V71" s="140"/>
      <c r="W71" s="139"/>
      <c r="X71" s="139"/>
      <c r="Y71" s="139"/>
      <c r="Z71" s="139"/>
      <c r="AA71" s="139"/>
      <c r="AB71" s="141"/>
      <c r="AC71" s="87"/>
    </row>
    <row r="72" spans="1:49">
      <c r="A72" s="170"/>
      <c r="B72" s="164"/>
      <c r="C72" s="164"/>
      <c r="D72" s="164"/>
      <c r="E72" s="164"/>
      <c r="F72" s="165"/>
      <c r="G72" s="20"/>
      <c r="H72" s="166"/>
      <c r="I72" s="20"/>
      <c r="J72" s="165"/>
      <c r="K72" s="165"/>
      <c r="L72" s="165"/>
      <c r="M72" s="167"/>
      <c r="N72" s="165"/>
      <c r="O72" s="165"/>
      <c r="P72" s="165"/>
      <c r="Q72" s="168"/>
      <c r="R72" s="168"/>
      <c r="S72" s="169"/>
      <c r="T72" s="154"/>
      <c r="U72" s="139"/>
      <c r="V72" s="140"/>
      <c r="W72" s="139"/>
      <c r="X72" s="139"/>
      <c r="Y72" s="139"/>
      <c r="Z72" s="139"/>
      <c r="AA72" s="139"/>
      <c r="AB72" s="141"/>
      <c r="AC72" s="87"/>
    </row>
    <row r="73" spans="1:49">
      <c r="A73" s="170"/>
      <c r="B73" s="164"/>
      <c r="C73" s="164"/>
      <c r="D73" s="164"/>
      <c r="E73" s="164"/>
      <c r="F73" s="165"/>
      <c r="G73" s="20"/>
      <c r="H73" s="166"/>
      <c r="I73" s="20"/>
      <c r="J73" s="165"/>
      <c r="K73" s="165"/>
      <c r="L73" s="165"/>
      <c r="M73" s="167"/>
      <c r="N73" s="165"/>
      <c r="O73" s="165"/>
      <c r="P73" s="165"/>
      <c r="Q73" s="168"/>
      <c r="R73" s="168"/>
      <c r="S73" s="169"/>
      <c r="T73" s="87"/>
      <c r="U73" s="141"/>
      <c r="V73" s="105"/>
      <c r="W73" s="141"/>
      <c r="X73" s="141"/>
      <c r="Y73" s="141"/>
      <c r="Z73" s="141"/>
      <c r="AA73" s="141"/>
      <c r="AB73" s="141"/>
      <c r="AC73" s="87"/>
    </row>
  </sheetData>
  <sheetProtection password="E75D" sheet="1" objects="1" scenarios="1"/>
  <mergeCells count="14">
    <mergeCell ref="R6:S6"/>
    <mergeCell ref="Q4:R4"/>
    <mergeCell ref="AT4:AU4"/>
    <mergeCell ref="K4:M4"/>
    <mergeCell ref="C3:D3"/>
    <mergeCell ref="AE1:AU1"/>
    <mergeCell ref="AK4:AL4"/>
    <mergeCell ref="AS5:AT5"/>
    <mergeCell ref="AP4:AS4"/>
    <mergeCell ref="A1:S1"/>
    <mergeCell ref="O3:P3"/>
    <mergeCell ref="F4:G4"/>
    <mergeCell ref="K3:L3"/>
    <mergeCell ref="N4:P4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2024-10-21T10:40:42Z</dcterms:modified>
</cp:coreProperties>
</file>